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lomitu\Desktop\"/>
    </mc:Choice>
  </mc:AlternateContent>
  <xr:revisionPtr revIDLastSave="0" documentId="13_ncr:1_{CACFDB68-5D61-4BD2-9DD8-55EAEE67E528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גיליון1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G35" i="1" l="1"/>
  <c r="I35" i="1"/>
  <c r="K35" i="1"/>
  <c r="M35" i="1"/>
  <c r="O35" i="1"/>
  <c r="Q35" i="1"/>
  <c r="S35" i="1"/>
  <c r="U35" i="1"/>
  <c r="D31" i="1"/>
  <c r="C33" i="1" s="1"/>
  <c r="F31" i="1"/>
  <c r="E33" i="1" s="1"/>
  <c r="V21" i="1"/>
  <c r="T21" i="1"/>
  <c r="R21" i="1"/>
  <c r="P21" i="1"/>
  <c r="N21" i="1"/>
  <c r="L21" i="1"/>
  <c r="J21" i="1"/>
  <c r="H21" i="1"/>
  <c r="F21" i="1"/>
  <c r="D21" i="1"/>
  <c r="V20" i="1"/>
  <c r="T20" i="1"/>
  <c r="R20" i="1"/>
  <c r="P20" i="1"/>
  <c r="N20" i="1"/>
  <c r="L20" i="1"/>
  <c r="J20" i="1"/>
  <c r="H20" i="1"/>
  <c r="F20" i="1"/>
  <c r="D20" i="1"/>
  <c r="E34" i="1" l="1"/>
  <c r="E35" i="1" s="1"/>
  <c r="B28" i="1"/>
  <c r="V19" i="1"/>
  <c r="T19" i="1"/>
  <c r="R19" i="1"/>
  <c r="P19" i="1"/>
  <c r="N19" i="1"/>
  <c r="L19" i="1"/>
  <c r="J19" i="1"/>
  <c r="H19" i="1"/>
  <c r="F19" i="1"/>
  <c r="D19" i="1"/>
  <c r="V18" i="1"/>
  <c r="T18" i="1"/>
  <c r="R18" i="1"/>
  <c r="P18" i="1"/>
  <c r="N18" i="1"/>
  <c r="L18" i="1"/>
  <c r="J18" i="1"/>
  <c r="H18" i="1"/>
  <c r="F18" i="1"/>
  <c r="D18" i="1"/>
  <c r="V31" i="1" l="1"/>
  <c r="T31" i="1"/>
  <c r="R31" i="1"/>
  <c r="P31" i="1"/>
  <c r="N31" i="1"/>
  <c r="L31" i="1"/>
  <c r="J31" i="1"/>
  <c r="H31" i="1"/>
  <c r="V17" i="1"/>
  <c r="T17" i="1"/>
  <c r="R17" i="1"/>
  <c r="P17" i="1"/>
  <c r="N17" i="1"/>
  <c r="L17" i="1"/>
  <c r="J17" i="1"/>
  <c r="H17" i="1"/>
  <c r="F17" i="1"/>
  <c r="D17" i="1"/>
  <c r="H28" i="1" l="1"/>
  <c r="J28" i="1"/>
  <c r="J23" i="1"/>
  <c r="V23" i="1"/>
  <c r="V28" i="1" s="1"/>
  <c r="N23" i="1"/>
  <c r="N28" i="1" s="1"/>
  <c r="H23" i="1"/>
  <c r="L23" i="1"/>
  <c r="L28" i="1" s="1"/>
  <c r="P23" i="1"/>
  <c r="P28" i="1" s="1"/>
  <c r="R23" i="1"/>
  <c r="R28" i="1" s="1"/>
  <c r="T23" i="1"/>
  <c r="T28" i="1" s="1"/>
  <c r="F23" i="1"/>
  <c r="F28" i="1" s="1"/>
  <c r="E37" i="1" s="1"/>
  <c r="S33" i="1"/>
  <c r="U33" i="1"/>
  <c r="Q33" i="1"/>
  <c r="O33" i="1"/>
  <c r="M33" i="1"/>
  <c r="K33" i="1"/>
  <c r="I33" i="1"/>
  <c r="G33" i="1"/>
  <c r="G34" i="1" l="1"/>
  <c r="G37" i="1" s="1"/>
  <c r="O34" i="1"/>
  <c r="O37" i="1" s="1"/>
  <c r="C34" i="1"/>
  <c r="K34" i="1"/>
  <c r="K37" i="1" s="1"/>
  <c r="S34" i="1"/>
  <c r="S37" i="1" s="1"/>
  <c r="M34" i="1"/>
  <c r="M37" i="1" s="1"/>
  <c r="U34" i="1"/>
  <c r="U37" i="1" s="1"/>
  <c r="I34" i="1"/>
  <c r="I37" i="1" s="1"/>
  <c r="Q34" i="1"/>
  <c r="Q37" i="1" s="1"/>
  <c r="D23" i="1"/>
  <c r="D28" i="1" s="1"/>
  <c r="C35" i="1" l="1"/>
  <c r="C37" i="1" s="1"/>
</calcChain>
</file>

<file path=xl/sharedStrings.xml><?xml version="1.0" encoding="utf-8"?>
<sst xmlns="http://schemas.openxmlformats.org/spreadsheetml/2006/main" count="77" uniqueCount="40">
  <si>
    <t>תיאור התנאי</t>
  </si>
  <si>
    <t>שם היועץ</t>
  </si>
  <si>
    <t>ח.פ.</t>
  </si>
  <si>
    <t>טלפון:</t>
  </si>
  <si>
    <t>כתובת דוא"ל</t>
  </si>
  <si>
    <t>תנאי סף מנהליים</t>
  </si>
  <si>
    <t>עומד/לא עומד</t>
  </si>
  <si>
    <t>תנאי סף מקצועיים</t>
  </si>
  <si>
    <t>משקל</t>
  </si>
  <si>
    <t>ניקוד</t>
  </si>
  <si>
    <t>ציון איכות כולל</t>
  </si>
  <si>
    <t>הצעת המחיר</t>
  </si>
  <si>
    <t>רמת היועץ</t>
  </si>
  <si>
    <t>תעריף מקס'</t>
  </si>
  <si>
    <t>תעריף חשכ"ל</t>
  </si>
  <si>
    <t>הנחת המציע</t>
  </si>
  <si>
    <t>מחיר סופי</t>
  </si>
  <si>
    <t>ציון מחיר</t>
  </si>
  <si>
    <t>רישום כעוסק מורשה \ בתאגיד: כל המסמכים הנדרשים</t>
  </si>
  <si>
    <t>התרשמות ממידת המחויבות והמוטיבציה לתפקיד</t>
  </si>
  <si>
    <t>התרשמות כללית, תקשורת בין אישית וכושר ביטוי</t>
  </si>
  <si>
    <t>אמות המידה לבחינת האיכות ( 60%)</t>
  </si>
  <si>
    <t>ציון סופי</t>
  </si>
  <si>
    <r>
      <t xml:space="preserve">השכלה בתחום המגדר: </t>
    </r>
    <r>
      <rPr>
        <sz val="12"/>
        <color rgb="FF000000"/>
        <rFont val="David"/>
        <family val="2"/>
      </rPr>
      <t>עבור יועץ שלמד קורסים אקדמיים בתחום המגדר יקבל המציע 5 נק'</t>
    </r>
  </si>
  <si>
    <r>
      <t xml:space="preserve">השכלה בתחומי ה- STEM </t>
    </r>
    <r>
      <rPr>
        <sz val="12"/>
        <color rgb="FF000000"/>
        <rFont val="David"/>
        <family val="2"/>
        <charset val="177"/>
      </rPr>
      <t>: עבור יועץ שלמד קורסים אקדמיים בתחומי ה- STEM יקבל המציע 5 נק'.</t>
    </r>
  </si>
  <si>
    <r>
      <rPr>
        <b/>
        <sz val="12"/>
        <color theme="1"/>
        <rFont val="David"/>
        <family val="2"/>
      </rPr>
      <t xml:space="preserve">ניסיון ביזום והפעלת פרויקטים או בקידום שיתופי פעולה עם גורמים ממשלתיים ו/או עם חברות בתחומי התעשייה והפיתוח ו\או עם ארגוני מגזר שלישי ו\או עם מוסדות אקדמיים </t>
    </r>
    <r>
      <rPr>
        <b/>
        <u/>
        <sz val="12"/>
        <color theme="1"/>
        <rFont val="David"/>
        <family val="2"/>
      </rPr>
      <t>בתחום המגדר</t>
    </r>
    <r>
      <rPr>
        <b/>
        <sz val="12"/>
        <color theme="1"/>
        <rFont val="David"/>
        <family val="2"/>
      </rPr>
      <t xml:space="preserve">: </t>
    </r>
    <r>
      <rPr>
        <sz val="12"/>
        <color theme="1"/>
        <rFont val="David"/>
        <family val="2"/>
      </rPr>
      <t>יקבל המציע 5 נק'</t>
    </r>
  </si>
  <si>
    <t>ציון מחיר משוקלל 40%</t>
  </si>
  <si>
    <t xml:space="preserve">בעל תואר אקדמי שני לכל הפחות ממוסד אקדמי המוכר על ידי המועצה להשכלה גבוהה, בתחומי מדעי החברה או תכנית ללימודי מגדר. </t>
  </si>
  <si>
    <t>בעל ניסיון של 3 שנים במהלך 10 השנים האחרונות לכל הפחות בביצוע מחקר, הכולל היכרות עם שיטות מחקר כמותניות ואיכותניות.</t>
  </si>
  <si>
    <t xml:space="preserve">בעל ניסיון ביזום והפעלת פרויקטים או בקידום שיתופי פעולה עם גורמים ממשלתיים ו/או עם חברות בתחומי התעשייה והפיתוח ו\או עם ארגוני מגזר שלישי ו\או עם מוסדות אקדמיים. </t>
  </si>
  <si>
    <t>היועץ זמין למתן השירותים בהיקף של 100 שעות עבודה בחודש</t>
  </si>
  <si>
    <t xml:space="preserve">היועץ שולט בשפה העברית על בוריה ובעל אנגלית ברמה גבוהה בכתב ובעל פה. </t>
  </si>
  <si>
    <t>ליועץ שליטה טובה ויכולת עבודה בסביבה ממוחשבת</t>
  </si>
  <si>
    <t>היועץ אינו נמצא במצב ו/או בחשש לניגוד עניינים בנוגע למתן השירותים כמוגדר במכרז זה.</t>
  </si>
  <si>
    <r>
      <t>פרסומים בתחום המגדר:</t>
    </r>
    <r>
      <rPr>
        <sz val="12"/>
        <color rgb="FF000000"/>
        <rFont val="David"/>
        <family val="2"/>
        <charset val="177"/>
      </rPr>
      <t xml:space="preserve"> עבור יועץ בעל ניסיון בפרסום בתחום המגדר (עבודת תיזה \ פרסום בכתב עת אקדמי) יקבל המציע 5 נק'</t>
    </r>
  </si>
  <si>
    <r>
      <rPr>
        <b/>
        <sz val="12"/>
        <color rgb="FF000000"/>
        <rFont val="David"/>
        <family val="2"/>
        <charset val="177"/>
      </rPr>
      <t>השכלה אקדמית מעבר לנדרש בתנאי הסף</t>
    </r>
    <r>
      <rPr>
        <sz val="12"/>
        <color rgb="FF000000"/>
        <rFont val="David"/>
        <family val="2"/>
        <charset val="177"/>
      </rPr>
      <t xml:space="preserve">: עבור יועץ בעל תואר דוקטורט באחד מתחומי מדעי החברה \ מגדר יקבל המציע 5 נק' </t>
    </r>
  </si>
  <si>
    <r>
      <rPr>
        <b/>
        <sz val="12"/>
        <color rgb="FF000000"/>
        <rFont val="David"/>
        <family val="2"/>
      </rPr>
      <t xml:space="preserve">ניסיון מעבר לנדרש בתנאי הסף בביצוע מחקר: </t>
    </r>
    <r>
      <rPr>
        <sz val="12"/>
        <color rgb="FF000000"/>
        <rFont val="David"/>
        <family val="2"/>
      </rPr>
      <t>עבור כל שנת ניסיון מעבר ל-3 השנים הנדרשות בתנאי הסף (ולא בהכרח ב-10 השנים האחרונות) יקבל המציע 2.5 נק', עד לסך של 5 נק' מקסימום עבור 2 שנות ניסיון מעבר לתנאי הסף (סך הכול 5  שנים</t>
    </r>
  </si>
  <si>
    <t>ציון גלם / נימוק</t>
  </si>
  <si>
    <t>היכרות עם נושא קידום נשים ושוויון מגדרי בארץ ובעולם</t>
  </si>
  <si>
    <r>
      <rPr>
        <b/>
        <sz val="12"/>
        <color rgb="FF000000"/>
        <rFont val="David"/>
        <family val="2"/>
        <charset val="177"/>
      </rPr>
      <t>ראיון</t>
    </r>
    <r>
      <rPr>
        <sz val="12"/>
        <color rgb="FF000000"/>
        <rFont val="David"/>
        <family val="2"/>
        <charset val="177"/>
      </rPr>
      <t>: היועץ המוצע יוזמן לראיון במשרד.
הניקוד בסעיף זה יתבצע ע"פ הפרמטרים הבאים (דירוג 0-10):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</si>
</sst>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color rgb="FF000000"/>
      <name val="David"/>
      <family val="2"/>
      <charset val="177"/>
    </font>
    <font>
      <b/>
      <sz val="1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3"/>
      <color rgb="FF000000"/>
      <name val="David"/>
      <family val="2"/>
      <charset val="177"/>
    </font>
    <font>
      <sz val="12"/>
      <color rgb="FF000000"/>
      <name val="David"/>
      <family val="2"/>
      <charset val="177"/>
    </font>
    <font>
      <sz val="12"/>
      <name val="Arial"/>
      <family val="2"/>
    </font>
    <font>
      <b/>
      <sz val="16"/>
      <color rgb="FF000000"/>
      <name val="David"/>
      <family val="2"/>
      <charset val="177"/>
    </font>
    <font>
      <sz val="12"/>
      <color theme="1"/>
      <name val="David"/>
      <family val="2"/>
    </font>
    <font>
      <b/>
      <sz val="12"/>
      <color theme="1"/>
      <name val="David"/>
      <family val="2"/>
    </font>
    <font>
      <sz val="12"/>
      <color rgb="FF000000"/>
      <name val="David"/>
      <family val="2"/>
    </font>
    <font>
      <b/>
      <sz val="12"/>
      <color rgb="FF000000"/>
      <name val="David"/>
      <family val="2"/>
    </font>
    <font>
      <b/>
      <u/>
      <sz val="12"/>
      <color theme="1"/>
      <name val="David"/>
      <family val="2"/>
    </font>
    <font>
      <b/>
      <sz val="13"/>
      <name val="David"/>
      <family val="2"/>
      <charset val="177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0" fontId="6" fillId="3" borderId="9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right" vertical="center" wrapText="1" readingOrder="2"/>
      <protection hidden="1"/>
    </xf>
    <xf numFmtId="0" fontId="7" fillId="4" borderId="7" xfId="0" applyFont="1" applyFill="1" applyBorder="1" applyAlignment="1" applyProtection="1">
      <alignment horizontal="right" vertical="center" wrapText="1" readingOrder="2"/>
      <protection hidden="1"/>
    </xf>
    <xf numFmtId="0" fontId="6" fillId="5" borderId="8" xfId="0" applyFont="1" applyFill="1" applyBorder="1" applyAlignment="1" applyProtection="1">
      <alignment horizontal="center" vertical="center" wrapText="1"/>
      <protection hidden="1"/>
    </xf>
    <xf numFmtId="0" fontId="6" fillId="5" borderId="9" xfId="0" applyFont="1" applyFill="1" applyBorder="1" applyAlignment="1" applyProtection="1">
      <alignment horizontal="center" vertical="center" wrapText="1"/>
      <protection hidden="1"/>
    </xf>
    <xf numFmtId="0" fontId="7" fillId="6" borderId="14" xfId="0" applyFont="1" applyFill="1" applyBorder="1" applyAlignment="1" applyProtection="1">
      <alignment horizontal="right" vertical="center" wrapText="1" readingOrder="2"/>
      <protection hidden="1"/>
    </xf>
    <xf numFmtId="0" fontId="7" fillId="6" borderId="9" xfId="0" applyFont="1" applyFill="1" applyBorder="1" applyAlignment="1" applyProtection="1">
      <alignment horizontal="right" vertical="center" wrapText="1" readingOrder="2"/>
      <protection hidden="1"/>
    </xf>
    <xf numFmtId="0" fontId="7" fillId="6" borderId="8" xfId="0" applyFont="1" applyFill="1" applyBorder="1" applyAlignment="1" applyProtection="1">
      <alignment horizontal="right" vertical="center" wrapText="1" readingOrder="2"/>
      <protection hidden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 applyProtection="1">
      <alignment horizontal="center" vertical="center" wrapText="1"/>
      <protection hidden="1"/>
    </xf>
    <xf numFmtId="0" fontId="6" fillId="7" borderId="9" xfId="0" applyFont="1" applyFill="1" applyBorder="1" applyAlignment="1" applyProtection="1">
      <alignment horizontal="center" vertical="center" wrapText="1"/>
      <protection hidden="1"/>
    </xf>
    <xf numFmtId="0" fontId="6" fillId="7" borderId="4" xfId="0" applyFont="1" applyFill="1" applyBorder="1" applyAlignment="1" applyProtection="1">
      <alignment horizontal="center" vertical="center" wrapText="1"/>
      <protection hidden="1"/>
    </xf>
    <xf numFmtId="0" fontId="6" fillId="7" borderId="5" xfId="0" applyFont="1" applyFill="1" applyBorder="1" applyAlignment="1" applyProtection="1">
      <alignment horizontal="center" vertical="center" wrapText="1"/>
      <protection hidden="1"/>
    </xf>
    <xf numFmtId="0" fontId="7" fillId="7" borderId="12" xfId="0" applyFont="1" applyFill="1" applyBorder="1" applyAlignment="1" applyProtection="1">
      <alignment horizontal="right" vertical="center" wrapText="1" readingOrder="2"/>
      <protection hidden="1"/>
    </xf>
    <xf numFmtId="9" fontId="6" fillId="7" borderId="9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4" xfId="0" applyFont="1" applyFill="1" applyBorder="1" applyAlignment="1">
      <alignment horizontal="center" vertical="center" wrapText="1"/>
    </xf>
    <xf numFmtId="9" fontId="6" fillId="7" borderId="9" xfId="1" applyFont="1" applyFill="1" applyBorder="1" applyAlignment="1" applyProtection="1">
      <alignment horizontal="center" vertical="center" wrapText="1"/>
      <protection hidden="1"/>
    </xf>
    <xf numFmtId="0" fontId="7" fillId="7" borderId="8" xfId="0" applyFont="1" applyFill="1" applyBorder="1" applyAlignment="1" applyProtection="1">
      <alignment horizontal="right" vertical="center" wrapText="1" readingOrder="2"/>
      <protection hidden="1"/>
    </xf>
    <xf numFmtId="0" fontId="7" fillId="7" borderId="8" xfId="0" applyFont="1" applyFill="1" applyBorder="1" applyAlignment="1" applyProtection="1">
      <alignment horizontal="right" vertical="top" wrapText="1" readingOrder="2"/>
      <protection hidden="1"/>
    </xf>
    <xf numFmtId="164" fontId="6" fillId="8" borderId="9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17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 applyProtection="1">
      <alignment vertical="center" wrapText="1" readingOrder="2"/>
      <protection hidden="1"/>
    </xf>
    <xf numFmtId="0" fontId="7" fillId="9" borderId="13" xfId="0" applyFont="1" applyFill="1" applyBorder="1" applyAlignment="1" applyProtection="1">
      <alignment vertical="center" wrapText="1" readingOrder="2"/>
      <protection hidden="1"/>
    </xf>
    <xf numFmtId="0" fontId="7" fillId="9" borderId="18" xfId="0" applyFont="1" applyFill="1" applyBorder="1" applyAlignment="1" applyProtection="1">
      <alignment vertical="center" wrapText="1" readingOrder="2"/>
      <protection hidden="1"/>
    </xf>
    <xf numFmtId="0" fontId="7" fillId="9" borderId="19" xfId="0" applyFont="1" applyFill="1" applyBorder="1" applyAlignment="1" applyProtection="1">
      <alignment vertical="center" wrapText="1" readingOrder="2"/>
      <protection hidden="1"/>
    </xf>
    <xf numFmtId="0" fontId="0" fillId="0" borderId="20" xfId="0" applyBorder="1"/>
    <xf numFmtId="0" fontId="0" fillId="0" borderId="21" xfId="0" applyBorder="1"/>
    <xf numFmtId="0" fontId="9" fillId="10" borderId="8" xfId="0" applyFont="1" applyFill="1" applyBorder="1" applyAlignment="1" applyProtection="1">
      <alignment horizontal="center" vertical="center" wrapText="1" readingOrder="2"/>
      <protection hidden="1"/>
    </xf>
    <xf numFmtId="9" fontId="9" fillId="10" borderId="9" xfId="1" applyFont="1" applyFill="1" applyBorder="1" applyAlignment="1" applyProtection="1">
      <alignment horizontal="center" vertical="center" wrapText="1" readingOrder="2"/>
      <protection hidden="1"/>
    </xf>
    <xf numFmtId="0" fontId="0" fillId="0" borderId="8" xfId="0" applyBorder="1"/>
    <xf numFmtId="0" fontId="5" fillId="7" borderId="12" xfId="0" applyFont="1" applyFill="1" applyBorder="1" applyAlignment="1" applyProtection="1">
      <alignment horizontal="center" vertical="center" wrapText="1"/>
      <protection hidden="1"/>
    </xf>
    <xf numFmtId="0" fontId="8" fillId="11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 applyProtection="1">
      <alignment horizontal="center" vertical="center" wrapText="1" readingOrder="2"/>
      <protection hidden="1"/>
    </xf>
    <xf numFmtId="0" fontId="7" fillId="11" borderId="16" xfId="0" applyFont="1" applyFill="1" applyBorder="1" applyAlignment="1" applyProtection="1">
      <alignment horizontal="center" vertical="center" wrapText="1" readingOrder="2"/>
      <protection hidden="1"/>
    </xf>
    <xf numFmtId="0" fontId="0" fillId="12" borderId="8" xfId="0" applyFill="1" applyBorder="1"/>
    <xf numFmtId="0" fontId="0" fillId="0" borderId="0" xfId="0" applyFill="1"/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 applyProtection="1">
      <alignment horizontal="right" vertical="center" wrapText="1" readingOrder="2"/>
      <protection hidden="1"/>
    </xf>
    <xf numFmtId="0" fontId="8" fillId="2" borderId="11" xfId="0" applyFont="1" applyFill="1" applyBorder="1" applyAlignment="1">
      <alignment horizontal="center" vertical="center" wrapText="1"/>
    </xf>
    <xf numFmtId="9" fontId="9" fillId="10" borderId="15" xfId="1" applyFont="1" applyFill="1" applyBorder="1" applyAlignment="1" applyProtection="1">
      <alignment horizontal="center" vertical="center" wrapText="1" readingOrder="2"/>
      <protection hidden="1"/>
    </xf>
    <xf numFmtId="0" fontId="8" fillId="2" borderId="11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 applyProtection="1">
      <alignment horizontal="right" vertical="center" wrapText="1" readingOrder="2"/>
      <protection hidden="1"/>
    </xf>
    <xf numFmtId="0" fontId="0" fillId="0" borderId="9" xfId="0" applyBorder="1" applyAlignment="1">
      <alignment horizontal="center"/>
    </xf>
    <xf numFmtId="0" fontId="0" fillId="0" borderId="22" xfId="0" applyBorder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9" fontId="0" fillId="12" borderId="9" xfId="0" applyNumberFormat="1" applyFill="1" applyBorder="1" applyAlignment="1">
      <alignment horizontal="center"/>
    </xf>
    <xf numFmtId="0" fontId="0" fillId="12" borderId="22" xfId="0" applyFill="1" applyBorder="1" applyAlignment="1">
      <alignment horizontal="center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7" fillId="4" borderId="10" xfId="0" applyFont="1" applyFill="1" applyBorder="1" applyAlignment="1" applyProtection="1">
      <alignment horizontal="center" vertical="center" wrapText="1" readingOrder="2"/>
      <protection hidden="1"/>
    </xf>
    <xf numFmtId="0" fontId="7" fillId="4" borderId="11" xfId="0" applyFont="1" applyFill="1" applyBorder="1" applyAlignment="1" applyProtection="1">
      <alignment horizontal="center" vertical="center" wrapText="1" readingOrder="2"/>
      <protection hidden="1"/>
    </xf>
    <xf numFmtId="0" fontId="6" fillId="5" borderId="10" xfId="0" applyFont="1" applyFill="1" applyBorder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readingOrder="2"/>
      <protection hidden="1"/>
    </xf>
    <xf numFmtId="0" fontId="4" fillId="2" borderId="3" xfId="0" applyFont="1" applyFill="1" applyBorder="1" applyAlignment="1" applyProtection="1">
      <alignment horizontal="center" vertical="center" readingOrder="2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9" fillId="10" borderId="9" xfId="0" applyFont="1" applyFill="1" applyBorder="1" applyAlignment="1" applyProtection="1">
      <alignment horizontal="center" vertical="center" wrapText="1" readingOrder="2"/>
      <protection hidden="1"/>
    </xf>
    <xf numFmtId="0" fontId="9" fillId="10" borderId="22" xfId="0" applyFont="1" applyFill="1" applyBorder="1" applyAlignment="1" applyProtection="1">
      <alignment horizontal="center" vertical="center" wrapText="1" readingOrder="2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9" fillId="0" borderId="9" xfId="0" applyFont="1" applyFill="1" applyBorder="1" applyAlignment="1" applyProtection="1">
      <alignment horizontal="center" vertical="center" wrapText="1" readingOrder="2"/>
      <protection hidden="1"/>
    </xf>
    <xf numFmtId="0" fontId="9" fillId="0" borderId="22" xfId="0" applyFont="1" applyFill="1" applyBorder="1" applyAlignment="1" applyProtection="1">
      <alignment horizontal="center" vertical="center" wrapText="1" readingOrder="2"/>
      <protection hidden="1"/>
    </xf>
    <xf numFmtId="9" fontId="15" fillId="7" borderId="9" xfId="1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Percent" xfId="1" builtinId="5"/>
  </cellStyles>
  <dxfs count="151"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FF0000"/>
        </patternFill>
      </fill>
    </dxf>
    <dxf>
      <fill>
        <patternFill>
          <bgColor rgb="FFD8E4B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sheo/AppData/Local/Microsoft/Windows/Temporary%20Internet%20Files/Content.Outlook/DMY0X5RS/&#1502;&#1508;&#1500;%20&#1497;&#1493;&#1506;&#1510;&#1497;%20&#1502;&#1493;&#1500;&#1502;&#1493;&#1508;%2018%208%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אנרגיה"/>
      <sheetName val="סייבר"/>
      <sheetName val="חלל"/>
      <sheetName val="ייעוץ כלכלי אסטרטגי"/>
      <sheetName val="מדיניות מו&quot;פ"/>
      <sheetName val="תחום קשרי חוץ בינ&quot;ל"/>
      <sheetName val="גיליון1"/>
      <sheetName val="טבלת עזר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rightToLeft="1" tabSelected="1" zoomScale="70" zoomScaleNormal="70" workbookViewId="0">
      <selection sqref="A1:B1"/>
    </sheetView>
  </sheetViews>
  <sheetFormatPr defaultRowHeight="14.25" x14ac:dyDescent="0.2"/>
  <cols>
    <col min="1" max="1" width="20.75" customWidth="1"/>
    <col min="4" max="4" width="9.5" bestFit="1" customWidth="1"/>
    <col min="6" max="6" width="9.5" bestFit="1" customWidth="1"/>
    <col min="8" max="8" width="9.5" bestFit="1" customWidth="1"/>
    <col min="10" max="10" width="9.5" bestFit="1" customWidth="1"/>
    <col min="12" max="12" width="9.5" bestFit="1" customWidth="1"/>
    <col min="14" max="14" width="9.5" bestFit="1" customWidth="1"/>
    <col min="16" max="16" width="9.5" bestFit="1" customWidth="1"/>
    <col min="18" max="18" width="9.5" bestFit="1" customWidth="1"/>
    <col min="20" max="20" width="9.5" bestFit="1" customWidth="1"/>
    <col min="22" max="22" width="9.5" bestFit="1" customWidth="1"/>
  </cols>
  <sheetData>
    <row r="1" spans="1:22" ht="15" customHeight="1" x14ac:dyDescent="0.2">
      <c r="A1" s="70" t="s">
        <v>0</v>
      </c>
      <c r="B1" s="71"/>
      <c r="C1" s="60">
        <v>1</v>
      </c>
      <c r="D1" s="61"/>
      <c r="E1" s="60">
        <v>2</v>
      </c>
      <c r="F1" s="61"/>
      <c r="G1" s="60">
        <v>3</v>
      </c>
      <c r="H1" s="61"/>
      <c r="I1" s="60">
        <v>4</v>
      </c>
      <c r="J1" s="61"/>
      <c r="K1" s="60">
        <v>5</v>
      </c>
      <c r="L1" s="61"/>
      <c r="M1" s="60">
        <v>6</v>
      </c>
      <c r="N1" s="61"/>
      <c r="O1" s="60">
        <v>7</v>
      </c>
      <c r="P1" s="61"/>
      <c r="Q1" s="60">
        <v>8</v>
      </c>
      <c r="R1" s="61"/>
      <c r="S1" s="60">
        <v>9</v>
      </c>
      <c r="T1" s="61"/>
      <c r="U1" s="60">
        <v>10</v>
      </c>
      <c r="V1" s="61"/>
    </row>
    <row r="2" spans="1:22" ht="18.75" x14ac:dyDescent="0.2">
      <c r="A2" s="72" t="s">
        <v>1</v>
      </c>
      <c r="B2" s="73"/>
      <c r="C2" s="62"/>
      <c r="D2" s="63"/>
      <c r="E2" s="62"/>
      <c r="F2" s="63"/>
      <c r="G2" s="62"/>
      <c r="H2" s="63"/>
      <c r="I2" s="62"/>
      <c r="J2" s="63"/>
      <c r="K2" s="62"/>
      <c r="L2" s="63"/>
      <c r="M2" s="62"/>
      <c r="N2" s="63"/>
      <c r="O2" s="62"/>
      <c r="P2" s="63"/>
      <c r="Q2" s="62"/>
      <c r="R2" s="63"/>
      <c r="S2" s="62"/>
      <c r="T2" s="63"/>
      <c r="U2" s="62"/>
      <c r="V2" s="63"/>
    </row>
    <row r="3" spans="1:22" ht="15" customHeight="1" x14ac:dyDescent="0.2">
      <c r="A3" s="74" t="s">
        <v>2</v>
      </c>
      <c r="B3" s="75"/>
      <c r="C3" s="64"/>
      <c r="D3" s="65"/>
      <c r="E3" s="64"/>
      <c r="F3" s="65"/>
      <c r="G3" s="64"/>
      <c r="H3" s="65"/>
      <c r="I3" s="64"/>
      <c r="J3" s="65"/>
      <c r="K3" s="64"/>
      <c r="L3" s="65"/>
      <c r="M3" s="64"/>
      <c r="N3" s="65"/>
      <c r="O3" s="64"/>
      <c r="P3" s="65"/>
      <c r="Q3" s="64"/>
      <c r="R3" s="65"/>
      <c r="S3" s="64"/>
      <c r="T3" s="65"/>
      <c r="U3" s="64"/>
      <c r="V3" s="65"/>
    </row>
    <row r="4" spans="1:22" ht="15" customHeight="1" x14ac:dyDescent="0.2">
      <c r="A4" s="74" t="s">
        <v>3</v>
      </c>
      <c r="B4" s="75"/>
      <c r="C4" s="64"/>
      <c r="D4" s="65"/>
      <c r="E4" s="64"/>
      <c r="F4" s="65"/>
      <c r="G4" s="64"/>
      <c r="H4" s="65"/>
      <c r="I4" s="64"/>
      <c r="J4" s="65"/>
      <c r="K4" s="64"/>
      <c r="L4" s="65"/>
      <c r="M4" s="64"/>
      <c r="N4" s="65"/>
      <c r="O4" s="64"/>
      <c r="P4" s="65"/>
      <c r="Q4" s="64"/>
      <c r="R4" s="65"/>
      <c r="S4" s="64"/>
      <c r="T4" s="65"/>
      <c r="U4" s="64"/>
      <c r="V4" s="65"/>
    </row>
    <row r="5" spans="1:22" ht="15" customHeight="1" x14ac:dyDescent="0.2">
      <c r="A5" s="68" t="s">
        <v>4</v>
      </c>
      <c r="B5" s="69"/>
      <c r="C5" s="64"/>
      <c r="D5" s="65"/>
      <c r="E5" s="64"/>
      <c r="F5" s="65"/>
      <c r="G5" s="64"/>
      <c r="H5" s="65"/>
      <c r="I5" s="64"/>
      <c r="J5" s="65"/>
      <c r="K5" s="64"/>
      <c r="L5" s="65"/>
      <c r="M5" s="64"/>
      <c r="N5" s="65"/>
      <c r="O5" s="64"/>
      <c r="P5" s="65"/>
      <c r="Q5" s="64"/>
      <c r="R5" s="65"/>
      <c r="S5" s="64"/>
      <c r="T5" s="65"/>
      <c r="U5" s="64"/>
      <c r="V5" s="65"/>
    </row>
    <row r="6" spans="1:22" ht="33" x14ac:dyDescent="0.2">
      <c r="A6" s="1" t="s">
        <v>5</v>
      </c>
      <c r="B6" s="2" t="s">
        <v>6</v>
      </c>
      <c r="C6" s="54"/>
      <c r="D6" s="55"/>
      <c r="E6" s="54"/>
      <c r="F6" s="55"/>
      <c r="G6" s="54"/>
      <c r="H6" s="55"/>
      <c r="I6" s="54"/>
      <c r="J6" s="55"/>
      <c r="K6" s="54"/>
      <c r="L6" s="55"/>
      <c r="M6" s="54"/>
      <c r="N6" s="55"/>
      <c r="O6" s="54"/>
      <c r="P6" s="55"/>
      <c r="Q6" s="54"/>
      <c r="R6" s="55"/>
      <c r="S6" s="54"/>
      <c r="T6" s="55"/>
      <c r="U6" s="54"/>
      <c r="V6" s="55"/>
    </row>
    <row r="7" spans="1:22" ht="47.25" x14ac:dyDescent="0.2">
      <c r="A7" s="3" t="s">
        <v>18</v>
      </c>
      <c r="B7" s="4"/>
      <c r="C7" s="56"/>
      <c r="D7" s="57"/>
      <c r="E7" s="56"/>
      <c r="F7" s="57"/>
      <c r="G7" s="56"/>
      <c r="H7" s="57"/>
      <c r="I7" s="56"/>
      <c r="J7" s="57"/>
      <c r="K7" s="56"/>
      <c r="L7" s="57"/>
      <c r="M7" s="56"/>
      <c r="N7" s="57"/>
      <c r="O7" s="56"/>
      <c r="P7" s="57"/>
      <c r="Q7" s="56"/>
      <c r="R7" s="57"/>
      <c r="S7" s="56"/>
      <c r="T7" s="57"/>
      <c r="U7" s="56"/>
      <c r="V7" s="57"/>
    </row>
    <row r="8" spans="1:22" ht="33" x14ac:dyDescent="0.2">
      <c r="A8" s="5" t="s">
        <v>7</v>
      </c>
      <c r="B8" s="6" t="s">
        <v>6</v>
      </c>
      <c r="C8" s="58"/>
      <c r="D8" s="59"/>
      <c r="E8" s="58"/>
      <c r="F8" s="59"/>
      <c r="G8" s="58"/>
      <c r="H8" s="59"/>
      <c r="I8" s="58"/>
      <c r="J8" s="59"/>
      <c r="K8" s="58"/>
      <c r="L8" s="59"/>
      <c r="M8" s="58"/>
      <c r="N8" s="59"/>
      <c r="O8" s="58"/>
      <c r="P8" s="59"/>
      <c r="Q8" s="58"/>
      <c r="R8" s="59"/>
      <c r="S8" s="58"/>
      <c r="T8" s="59"/>
      <c r="U8" s="58"/>
      <c r="V8" s="59"/>
    </row>
    <row r="9" spans="1:22" ht="94.5" x14ac:dyDescent="0.2">
      <c r="A9" s="7" t="s">
        <v>27</v>
      </c>
      <c r="B9" s="8"/>
      <c r="C9" s="50"/>
      <c r="D9" s="51"/>
      <c r="E9" s="50"/>
      <c r="F9" s="51"/>
      <c r="G9" s="50"/>
      <c r="H9" s="51"/>
      <c r="I9" s="50"/>
      <c r="J9" s="51"/>
      <c r="K9" s="50"/>
      <c r="L9" s="51"/>
      <c r="M9" s="50"/>
      <c r="N9" s="51"/>
      <c r="O9" s="50"/>
      <c r="P9" s="51"/>
      <c r="Q9" s="50"/>
      <c r="R9" s="51"/>
      <c r="S9" s="50"/>
      <c r="T9" s="51"/>
      <c r="U9" s="50"/>
      <c r="V9" s="51"/>
    </row>
    <row r="10" spans="1:22" ht="94.5" x14ac:dyDescent="0.2">
      <c r="A10" s="9" t="s">
        <v>28</v>
      </c>
      <c r="B10" s="8"/>
      <c r="C10" s="50"/>
      <c r="D10" s="51"/>
      <c r="E10" s="39"/>
      <c r="F10" s="40"/>
      <c r="G10" s="10"/>
      <c r="H10" s="40"/>
      <c r="I10" s="39"/>
      <c r="J10" s="40"/>
      <c r="K10" s="10"/>
      <c r="L10" s="40"/>
      <c r="M10" s="39"/>
      <c r="N10" s="40"/>
      <c r="O10" s="10"/>
      <c r="P10" s="40"/>
      <c r="Q10" s="39"/>
      <c r="R10" s="40"/>
      <c r="S10" s="10"/>
      <c r="T10" s="40"/>
      <c r="U10" s="39"/>
      <c r="V10" s="40"/>
    </row>
    <row r="11" spans="1:22" ht="126" x14ac:dyDescent="0.2">
      <c r="A11" s="7" t="s">
        <v>29</v>
      </c>
      <c r="B11" s="8"/>
      <c r="C11" s="50"/>
      <c r="D11" s="51"/>
      <c r="E11" s="39"/>
      <c r="F11" s="40"/>
      <c r="G11" s="10"/>
      <c r="H11" s="40"/>
      <c r="I11" s="39"/>
      <c r="J11" s="40"/>
      <c r="K11" s="10"/>
      <c r="L11" s="40"/>
      <c r="M11" s="39"/>
      <c r="N11" s="40"/>
      <c r="O11" s="10"/>
      <c r="P11" s="40"/>
      <c r="Q11" s="39"/>
      <c r="R11" s="40"/>
      <c r="S11" s="10"/>
      <c r="T11" s="40"/>
      <c r="U11" s="39"/>
      <c r="V11" s="40"/>
    </row>
    <row r="12" spans="1:22" ht="47.25" x14ac:dyDescent="0.2">
      <c r="A12" s="7" t="s">
        <v>30</v>
      </c>
      <c r="B12" s="8"/>
      <c r="C12" s="41"/>
      <c r="D12" s="42"/>
      <c r="E12" s="41"/>
      <c r="F12" s="42"/>
      <c r="G12" s="41"/>
      <c r="H12" s="42"/>
      <c r="I12" s="41"/>
      <c r="J12" s="42"/>
      <c r="K12" s="41"/>
      <c r="L12" s="42"/>
      <c r="M12" s="41"/>
      <c r="N12" s="42"/>
      <c r="O12" s="41"/>
      <c r="P12" s="42"/>
      <c r="Q12" s="41"/>
      <c r="R12" s="42"/>
      <c r="S12" s="41"/>
      <c r="T12" s="42"/>
      <c r="U12" s="41"/>
      <c r="V12" s="42"/>
    </row>
    <row r="13" spans="1:22" ht="47.25" x14ac:dyDescent="0.2">
      <c r="A13" s="7" t="s">
        <v>32</v>
      </c>
      <c r="B13" s="8"/>
      <c r="C13" s="41"/>
      <c r="D13" s="42"/>
      <c r="E13" s="41"/>
      <c r="F13" s="42"/>
      <c r="G13" s="41"/>
      <c r="H13" s="42"/>
      <c r="I13" s="41"/>
      <c r="J13" s="42"/>
      <c r="K13" s="41"/>
      <c r="L13" s="42"/>
      <c r="M13" s="41"/>
      <c r="N13" s="42"/>
      <c r="O13" s="41"/>
      <c r="P13" s="42"/>
      <c r="Q13" s="41"/>
      <c r="R13" s="42"/>
      <c r="S13" s="41"/>
      <c r="T13" s="42"/>
      <c r="U13" s="41"/>
      <c r="V13" s="42"/>
    </row>
    <row r="14" spans="1:22" ht="63" x14ac:dyDescent="0.2">
      <c r="A14" s="9" t="s">
        <v>31</v>
      </c>
      <c r="B14" s="8"/>
      <c r="C14" s="41"/>
      <c r="D14" s="42"/>
      <c r="E14" s="41"/>
      <c r="F14" s="42"/>
      <c r="G14" s="41"/>
      <c r="H14" s="42"/>
      <c r="I14" s="41"/>
      <c r="J14" s="42"/>
      <c r="K14" s="41"/>
      <c r="L14" s="42"/>
      <c r="M14" s="41"/>
      <c r="N14" s="42"/>
      <c r="O14" s="41"/>
      <c r="P14" s="42"/>
      <c r="Q14" s="41"/>
      <c r="R14" s="42"/>
      <c r="S14" s="41"/>
      <c r="T14" s="42"/>
      <c r="U14" s="41"/>
      <c r="V14" s="42"/>
    </row>
    <row r="15" spans="1:22" ht="63" x14ac:dyDescent="0.2">
      <c r="A15" s="9" t="s">
        <v>33</v>
      </c>
      <c r="B15" s="9"/>
      <c r="C15" s="41"/>
      <c r="D15" s="42"/>
      <c r="E15" s="41"/>
      <c r="F15" s="42"/>
      <c r="G15" s="41"/>
      <c r="H15" s="42"/>
      <c r="I15" s="41"/>
      <c r="J15" s="42"/>
      <c r="K15" s="41"/>
      <c r="L15" s="42"/>
      <c r="M15" s="41"/>
      <c r="N15" s="42"/>
      <c r="O15" s="41"/>
      <c r="P15" s="42"/>
      <c r="Q15" s="41"/>
      <c r="R15" s="42"/>
      <c r="S15" s="41"/>
      <c r="T15" s="42"/>
      <c r="U15" s="41"/>
      <c r="V15" s="42"/>
    </row>
    <row r="16" spans="1:22" ht="33" x14ac:dyDescent="0.2">
      <c r="A16" s="12" t="s">
        <v>21</v>
      </c>
      <c r="B16" s="13" t="s">
        <v>8</v>
      </c>
      <c r="C16" s="14" t="s">
        <v>37</v>
      </c>
      <c r="D16" s="15" t="s">
        <v>9</v>
      </c>
      <c r="E16" s="14" t="s">
        <v>37</v>
      </c>
      <c r="F16" s="15" t="s">
        <v>9</v>
      </c>
      <c r="G16" s="14" t="s">
        <v>37</v>
      </c>
      <c r="H16" s="15" t="s">
        <v>9</v>
      </c>
      <c r="I16" s="14" t="s">
        <v>37</v>
      </c>
      <c r="J16" s="15" t="s">
        <v>9</v>
      </c>
      <c r="K16" s="14" t="s">
        <v>37</v>
      </c>
      <c r="L16" s="15" t="s">
        <v>9</v>
      </c>
      <c r="M16" s="14" t="s">
        <v>37</v>
      </c>
      <c r="N16" s="15" t="s">
        <v>9</v>
      </c>
      <c r="O16" s="14" t="s">
        <v>37</v>
      </c>
      <c r="P16" s="15" t="s">
        <v>9</v>
      </c>
      <c r="Q16" s="14" t="s">
        <v>37</v>
      </c>
      <c r="R16" s="15" t="s">
        <v>9</v>
      </c>
      <c r="S16" s="14" t="s">
        <v>37</v>
      </c>
      <c r="T16" s="15" t="s">
        <v>9</v>
      </c>
      <c r="U16" s="14" t="s">
        <v>37</v>
      </c>
      <c r="V16" s="15" t="s">
        <v>9</v>
      </c>
    </row>
    <row r="17" spans="1:22" ht="94.5" x14ac:dyDescent="0.2">
      <c r="A17" s="33" t="s">
        <v>34</v>
      </c>
      <c r="B17" s="17">
        <v>0.05</v>
      </c>
      <c r="C17" s="34"/>
      <c r="D17" s="11">
        <f>C17*1</f>
        <v>0</v>
      </c>
      <c r="E17" s="34"/>
      <c r="F17" s="11">
        <f>E17*1</f>
        <v>0</v>
      </c>
      <c r="G17" s="34"/>
      <c r="H17" s="11">
        <f>G17*1</f>
        <v>0</v>
      </c>
      <c r="I17" s="34"/>
      <c r="J17" s="11">
        <f>I17*1</f>
        <v>0</v>
      </c>
      <c r="K17" s="34"/>
      <c r="L17" s="11">
        <f>K17*1</f>
        <v>0</v>
      </c>
      <c r="M17" s="34"/>
      <c r="N17" s="11">
        <f>M17*1</f>
        <v>0</v>
      </c>
      <c r="O17" s="34"/>
      <c r="P17" s="11">
        <f>O17*1</f>
        <v>0</v>
      </c>
      <c r="Q17" s="34"/>
      <c r="R17" s="11">
        <f>Q17*1</f>
        <v>0</v>
      </c>
      <c r="S17" s="34"/>
      <c r="T17" s="11">
        <f>S17*1</f>
        <v>0</v>
      </c>
      <c r="U17" s="34"/>
      <c r="V17" s="11">
        <f>U17*1</f>
        <v>0</v>
      </c>
    </row>
    <row r="18" spans="1:22" ht="63" x14ac:dyDescent="0.2">
      <c r="A18" s="33" t="s">
        <v>23</v>
      </c>
      <c r="B18" s="17">
        <v>0.05</v>
      </c>
      <c r="C18" s="34"/>
      <c r="D18" s="44">
        <f>C18*1</f>
        <v>0</v>
      </c>
      <c r="E18" s="34"/>
      <c r="F18" s="44">
        <f>E18*1</f>
        <v>0</v>
      </c>
      <c r="G18" s="34"/>
      <c r="H18" s="44">
        <f>G18*1</f>
        <v>0</v>
      </c>
      <c r="I18" s="34"/>
      <c r="J18" s="44">
        <f>I18*1</f>
        <v>0</v>
      </c>
      <c r="K18" s="34"/>
      <c r="L18" s="44">
        <f>K18*1</f>
        <v>0</v>
      </c>
      <c r="M18" s="34"/>
      <c r="N18" s="44">
        <f>M18*1</f>
        <v>0</v>
      </c>
      <c r="O18" s="34"/>
      <c r="P18" s="44">
        <f>O18*1</f>
        <v>0</v>
      </c>
      <c r="Q18" s="34"/>
      <c r="R18" s="44">
        <f>Q18*1</f>
        <v>0</v>
      </c>
      <c r="S18" s="34"/>
      <c r="T18" s="44">
        <f>S18*1</f>
        <v>0</v>
      </c>
      <c r="U18" s="34"/>
      <c r="V18" s="44">
        <f>U18*1</f>
        <v>0</v>
      </c>
    </row>
    <row r="19" spans="1:22" ht="78.75" x14ac:dyDescent="0.2">
      <c r="A19" s="33" t="s">
        <v>24</v>
      </c>
      <c r="B19" s="17">
        <v>0.05</v>
      </c>
      <c r="C19" s="34"/>
      <c r="D19" s="44">
        <f>C19*1</f>
        <v>0</v>
      </c>
      <c r="E19" s="34"/>
      <c r="F19" s="44">
        <f>E19*1</f>
        <v>0</v>
      </c>
      <c r="G19" s="34"/>
      <c r="H19" s="44">
        <f>G19*1</f>
        <v>0</v>
      </c>
      <c r="I19" s="34"/>
      <c r="J19" s="44">
        <f>I19*1</f>
        <v>0</v>
      </c>
      <c r="K19" s="34"/>
      <c r="L19" s="44">
        <f>K19*1</f>
        <v>0</v>
      </c>
      <c r="M19" s="34"/>
      <c r="N19" s="44">
        <f>M19*1</f>
        <v>0</v>
      </c>
      <c r="O19" s="34"/>
      <c r="P19" s="44">
        <f>O19*1</f>
        <v>0</v>
      </c>
      <c r="Q19" s="34"/>
      <c r="R19" s="44">
        <f>Q19*1</f>
        <v>0</v>
      </c>
      <c r="S19" s="34"/>
      <c r="T19" s="44">
        <f>S19*1</f>
        <v>0</v>
      </c>
      <c r="U19" s="34"/>
      <c r="V19" s="44">
        <f>U19*1</f>
        <v>0</v>
      </c>
    </row>
    <row r="20" spans="1:22" ht="94.5" x14ac:dyDescent="0.2">
      <c r="A20" s="16" t="s">
        <v>35</v>
      </c>
      <c r="B20" s="17">
        <v>0.05</v>
      </c>
      <c r="C20" s="34"/>
      <c r="D20" s="11">
        <f>IF(C20="דוקטורט",5,0)</f>
        <v>0</v>
      </c>
      <c r="E20" s="34"/>
      <c r="F20" s="46">
        <f>IF(E20="דוקטורט",5,0)</f>
        <v>0</v>
      </c>
      <c r="G20" s="34"/>
      <c r="H20" s="46">
        <f>IF(G20="דוקטורט",5,0)</f>
        <v>0</v>
      </c>
      <c r="I20" s="34"/>
      <c r="J20" s="46">
        <f>IF(I20="דוקטורט",5,0)</f>
        <v>0</v>
      </c>
      <c r="K20" s="34"/>
      <c r="L20" s="46">
        <f>IF(K20="דוקטורט",5,0)</f>
        <v>0</v>
      </c>
      <c r="M20" s="34"/>
      <c r="N20" s="46">
        <f>IF(M20="דוקטורט",5,0)</f>
        <v>0</v>
      </c>
      <c r="O20" s="34"/>
      <c r="P20" s="46">
        <f>IF(O20="דוקטורט",5,0)</f>
        <v>0</v>
      </c>
      <c r="Q20" s="34"/>
      <c r="R20" s="46">
        <f>IF(Q20="דוקטורט",5,0)</f>
        <v>0</v>
      </c>
      <c r="S20" s="34"/>
      <c r="T20" s="46">
        <f>IF(S20="דוקטורט",5,0)</f>
        <v>0</v>
      </c>
      <c r="U20" s="34"/>
      <c r="V20" s="46">
        <f>IF(U20="דוקטורט",5,0)</f>
        <v>0</v>
      </c>
    </row>
    <row r="21" spans="1:22" ht="173.25" x14ac:dyDescent="0.2">
      <c r="A21" s="43" t="s">
        <v>36</v>
      </c>
      <c r="B21" s="17">
        <v>0.05</v>
      </c>
      <c r="C21" s="34"/>
      <c r="D21" s="42">
        <f>MAX(MIN(C21*2.5-7.5,5),0)</f>
        <v>0</v>
      </c>
      <c r="E21" s="34"/>
      <c r="F21" s="46">
        <f t="shared" ref="F21" si="0">MAX(MIN(E21*2.5-7.5,5),0)</f>
        <v>0</v>
      </c>
      <c r="G21" s="34"/>
      <c r="H21" s="46">
        <f t="shared" ref="H21" si="1">MAX(MIN(G21*2.5-7.5,5),0)</f>
        <v>0</v>
      </c>
      <c r="I21" s="34"/>
      <c r="J21" s="46">
        <f t="shared" ref="J21" si="2">MAX(MIN(I21*2.5-7.5,5),0)</f>
        <v>0</v>
      </c>
      <c r="K21" s="34"/>
      <c r="L21" s="46">
        <f t="shared" ref="L21" si="3">MAX(MIN(K21*2.5-7.5,5),0)</f>
        <v>0</v>
      </c>
      <c r="M21" s="34"/>
      <c r="N21" s="46">
        <f t="shared" ref="N21" si="4">MAX(MIN(M21*2.5-7.5,5),0)</f>
        <v>0</v>
      </c>
      <c r="O21" s="34"/>
      <c r="P21" s="46">
        <f t="shared" ref="P21" si="5">MAX(MIN(O21*2.5-7.5,5),0)</f>
        <v>0</v>
      </c>
      <c r="Q21" s="34"/>
      <c r="R21" s="46">
        <f t="shared" ref="R21" si="6">MAX(MIN(Q21*2.5-7.5,5),0)</f>
        <v>0</v>
      </c>
      <c r="S21" s="34"/>
      <c r="T21" s="46">
        <f t="shared" ref="T21" si="7">MAX(MIN(S21*2.5-7.5,5),0)</f>
        <v>0</v>
      </c>
      <c r="U21" s="34"/>
      <c r="V21" s="46">
        <f t="shared" ref="V21" si="8">MAX(MIN(U21*2.5-7.5,5),0)</f>
        <v>0</v>
      </c>
    </row>
    <row r="22" spans="1:22" ht="141.75" x14ac:dyDescent="0.2">
      <c r="A22" s="47" t="s">
        <v>25</v>
      </c>
      <c r="B22" s="19">
        <v>0.05</v>
      </c>
      <c r="C22" s="34"/>
      <c r="D22" s="42"/>
      <c r="E22" s="34"/>
      <c r="F22" s="42"/>
      <c r="G22" s="34"/>
      <c r="H22" s="42"/>
      <c r="I22" s="34"/>
      <c r="J22" s="42"/>
      <c r="K22" s="34"/>
      <c r="L22" s="42"/>
      <c r="M22" s="34"/>
      <c r="N22" s="42"/>
      <c r="O22" s="34"/>
      <c r="P22" s="42"/>
      <c r="Q22" s="34"/>
      <c r="R22" s="42"/>
      <c r="S22" s="34"/>
      <c r="T22" s="42"/>
      <c r="U22" s="34"/>
      <c r="V22" s="42"/>
    </row>
    <row r="23" spans="1:22" ht="78.75" x14ac:dyDescent="0.2">
      <c r="A23" s="21" t="s">
        <v>39</v>
      </c>
      <c r="B23" s="78">
        <v>0.3</v>
      </c>
      <c r="C23" s="18"/>
      <c r="D23" s="11">
        <f>D24+D25+D26</f>
        <v>0</v>
      </c>
      <c r="E23" s="18"/>
      <c r="F23" s="11">
        <f>F24+F25+F26</f>
        <v>0</v>
      </c>
      <c r="G23" s="18">
        <v>0</v>
      </c>
      <c r="H23" s="11">
        <f>H24+H25+H26</f>
        <v>0</v>
      </c>
      <c r="I23" s="18"/>
      <c r="J23" s="11">
        <f>J24+J25+J26</f>
        <v>0</v>
      </c>
      <c r="K23" s="18">
        <v>0</v>
      </c>
      <c r="L23" s="11">
        <f>L24+L25+L26</f>
        <v>0</v>
      </c>
      <c r="M23" s="18"/>
      <c r="N23" s="11">
        <f>N24+N25+N26</f>
        <v>0</v>
      </c>
      <c r="O23" s="18">
        <v>0</v>
      </c>
      <c r="P23" s="11">
        <f>P24+P25+P26</f>
        <v>0</v>
      </c>
      <c r="Q23" s="18"/>
      <c r="R23" s="11">
        <f>R24+R25+R26</f>
        <v>0</v>
      </c>
      <c r="S23" s="18">
        <v>0</v>
      </c>
      <c r="T23" s="11">
        <f>T24+T25+T26</f>
        <v>0</v>
      </c>
      <c r="U23" s="18"/>
      <c r="V23" s="11">
        <f>V24+V25+V26</f>
        <v>0</v>
      </c>
    </row>
    <row r="24" spans="1:22" ht="47.25" x14ac:dyDescent="0.2">
      <c r="A24" s="20" t="s">
        <v>38</v>
      </c>
      <c r="B24" s="22">
        <v>0.1</v>
      </c>
      <c r="C24" s="35"/>
      <c r="D24" s="11"/>
      <c r="E24" s="35"/>
      <c r="F24" s="11"/>
      <c r="G24" s="35"/>
      <c r="H24" s="11"/>
      <c r="I24" s="35"/>
      <c r="J24" s="11"/>
      <c r="K24" s="35"/>
      <c r="L24" s="11"/>
      <c r="M24" s="35"/>
      <c r="N24" s="11"/>
      <c r="O24" s="35"/>
      <c r="P24" s="11"/>
      <c r="Q24" s="35"/>
      <c r="R24" s="11"/>
      <c r="S24" s="35"/>
      <c r="T24" s="11"/>
      <c r="U24" s="35"/>
      <c r="V24" s="11"/>
    </row>
    <row r="25" spans="1:22" ht="47.25" x14ac:dyDescent="0.2">
      <c r="A25" s="20" t="s">
        <v>19</v>
      </c>
      <c r="B25" s="22">
        <v>0.1</v>
      </c>
      <c r="C25" s="35"/>
      <c r="D25" s="11"/>
      <c r="E25" s="35"/>
      <c r="F25" s="11"/>
      <c r="G25" s="35"/>
      <c r="H25" s="11"/>
      <c r="I25" s="35"/>
      <c r="J25" s="11"/>
      <c r="K25" s="35"/>
      <c r="L25" s="11"/>
      <c r="M25" s="35"/>
      <c r="N25" s="11"/>
      <c r="O25" s="35"/>
      <c r="P25" s="11"/>
      <c r="Q25" s="35"/>
      <c r="R25" s="11"/>
      <c r="S25" s="35"/>
      <c r="T25" s="11"/>
      <c r="U25" s="35"/>
      <c r="V25" s="11"/>
    </row>
    <row r="26" spans="1:22" ht="48" thickBot="1" x14ac:dyDescent="0.25">
      <c r="A26" s="20" t="s">
        <v>20</v>
      </c>
      <c r="B26" s="22">
        <v>0.1</v>
      </c>
      <c r="C26" s="36"/>
      <c r="D26" s="23"/>
      <c r="E26" s="36"/>
      <c r="F26" s="23"/>
      <c r="G26" s="36"/>
      <c r="H26" s="23"/>
      <c r="I26" s="36"/>
      <c r="J26" s="23"/>
      <c r="K26" s="36"/>
      <c r="L26" s="23"/>
      <c r="M26" s="36"/>
      <c r="N26" s="23"/>
      <c r="O26" s="36"/>
      <c r="P26" s="23"/>
      <c r="Q26" s="36"/>
      <c r="R26" s="23"/>
      <c r="S26" s="36"/>
      <c r="T26" s="23"/>
      <c r="U26" s="36"/>
      <c r="V26" s="23"/>
    </row>
    <row r="27" spans="1:22" ht="15.75" x14ac:dyDescent="0.2">
      <c r="A27" s="24"/>
      <c r="B27" s="25"/>
      <c r="C27" s="26"/>
      <c r="D27" s="27"/>
      <c r="E27" s="28"/>
      <c r="F27" s="29"/>
      <c r="G27" s="26"/>
      <c r="H27" s="27"/>
      <c r="I27" s="28"/>
      <c r="J27" s="29"/>
      <c r="K27" s="26"/>
      <c r="L27" s="27"/>
      <c r="M27" s="28"/>
      <c r="N27" s="29"/>
      <c r="O27" s="26"/>
      <c r="P27" s="27"/>
      <c r="Q27" s="28"/>
      <c r="R27" s="29"/>
      <c r="S27" s="26"/>
      <c r="T27" s="27"/>
      <c r="U27" s="28"/>
      <c r="V27" s="29"/>
    </row>
    <row r="28" spans="1:22" ht="20.25" x14ac:dyDescent="0.2">
      <c r="A28" s="30" t="s">
        <v>10</v>
      </c>
      <c r="B28" s="31">
        <f>B20+B23+B21+B17+B18+B19+B22</f>
        <v>0.6</v>
      </c>
      <c r="C28" s="45"/>
      <c r="D28" s="11">
        <f>SUM(D17:D23)</f>
        <v>0</v>
      </c>
      <c r="E28" s="45"/>
      <c r="F28" s="46">
        <f>SUM(F17:F23)</f>
        <v>0</v>
      </c>
      <c r="G28" s="45"/>
      <c r="H28" s="46">
        <f>SUM(H17:H23)</f>
        <v>0</v>
      </c>
      <c r="I28" s="45"/>
      <c r="J28" s="46">
        <f>SUM(J17:J23)</f>
        <v>0</v>
      </c>
      <c r="K28" s="45"/>
      <c r="L28" s="46">
        <f>SUM(L17:L23)</f>
        <v>0</v>
      </c>
      <c r="M28" s="45"/>
      <c r="N28" s="46">
        <f>SUM(N17:N23)</f>
        <v>0</v>
      </c>
      <c r="O28" s="45"/>
      <c r="P28" s="46">
        <f>SUM(P17:P23)</f>
        <v>0</v>
      </c>
      <c r="Q28" s="45"/>
      <c r="R28" s="46">
        <f>SUM(R17:R23)</f>
        <v>0</v>
      </c>
      <c r="S28" s="45"/>
      <c r="T28" s="46">
        <f>SUM(T17:T23)</f>
        <v>0</v>
      </c>
      <c r="U28" s="45"/>
      <c r="V28" s="46">
        <f>SUM(V17:V23)</f>
        <v>0</v>
      </c>
    </row>
    <row r="30" spans="1:22" ht="20.25" x14ac:dyDescent="0.2">
      <c r="A30" s="66" t="s">
        <v>11</v>
      </c>
      <c r="B30" s="67"/>
      <c r="C30" s="32" t="s">
        <v>12</v>
      </c>
      <c r="D30" s="32" t="s">
        <v>13</v>
      </c>
      <c r="E30" s="32" t="s">
        <v>12</v>
      </c>
      <c r="F30" s="32" t="s">
        <v>13</v>
      </c>
      <c r="G30" s="32" t="s">
        <v>12</v>
      </c>
      <c r="H30" s="32" t="s">
        <v>13</v>
      </c>
      <c r="I30" s="32" t="s">
        <v>12</v>
      </c>
      <c r="J30" s="32" t="s">
        <v>13</v>
      </c>
      <c r="K30" s="32" t="s">
        <v>12</v>
      </c>
      <c r="L30" s="32" t="s">
        <v>13</v>
      </c>
      <c r="M30" s="32" t="s">
        <v>12</v>
      </c>
      <c r="N30" s="32" t="s">
        <v>13</v>
      </c>
      <c r="O30" s="32" t="s">
        <v>12</v>
      </c>
      <c r="P30" s="32" t="s">
        <v>13</v>
      </c>
      <c r="Q30" s="32" t="s">
        <v>12</v>
      </c>
      <c r="R30" s="32" t="s">
        <v>13</v>
      </c>
      <c r="S30" s="32" t="s">
        <v>12</v>
      </c>
      <c r="T30" s="32" t="s">
        <v>13</v>
      </c>
      <c r="U30" s="32" t="s">
        <v>12</v>
      </c>
      <c r="V30" s="32" t="s">
        <v>13</v>
      </c>
    </row>
    <row r="31" spans="1:22" ht="20.25" x14ac:dyDescent="0.2">
      <c r="A31" s="66" t="s">
        <v>14</v>
      </c>
      <c r="B31" s="67"/>
      <c r="C31" s="37"/>
      <c r="D31" s="32" t="str">
        <f>IF(C31="","יש להזין נתון",IF(C31&lt;=2,290,IF(C31=3,201,IF(C31=4,151,""))))</f>
        <v>יש להזין נתון</v>
      </c>
      <c r="E31" s="37"/>
      <c r="F31" s="32" t="str">
        <f>IF(E31="","יש להזין נתון",IF(E31&lt;=2,290,IF(E31=3,201,IF(E31=4,151,""))))</f>
        <v>יש להזין נתון</v>
      </c>
      <c r="G31" s="37"/>
      <c r="H31" s="32" t="str">
        <f>IF(G31="","יש להזין נתון",IF(G31&lt;=2,282,IF(G31=3,196,IF(G31=4,147,""))))</f>
        <v>יש להזין נתון</v>
      </c>
      <c r="I31" s="37"/>
      <c r="J31" s="32" t="str">
        <f>IF(I31="","יש להזין נתון",IF(I31&lt;=2,282,IF(I31=3,196,IF(I31=4,147,""))))</f>
        <v>יש להזין נתון</v>
      </c>
      <c r="K31" s="37"/>
      <c r="L31" s="32" t="str">
        <f>IF(K31="","יש להזין נתון",IF(K31&lt;=2,282,IF(K31=3,196,IF(K31=4,147,""))))</f>
        <v>יש להזין נתון</v>
      </c>
      <c r="M31" s="37"/>
      <c r="N31" s="32" t="str">
        <f>IF(M31="","יש להזין נתון",IF(M31&lt;=2,282,IF(M31=3,196,IF(M31=4,147,""))))</f>
        <v>יש להזין נתון</v>
      </c>
      <c r="O31" s="37"/>
      <c r="P31" s="32" t="str">
        <f>IF(O31="","יש להזין נתון",IF(O31&lt;=2,282,IF(O31=3,196,IF(O31=4,147,""))))</f>
        <v>יש להזין נתון</v>
      </c>
      <c r="Q31" s="37"/>
      <c r="R31" s="32" t="str">
        <f>IF(Q31="","יש להזין נתון",IF(Q31&lt;=2,282,IF(Q31=3,196,IF(Q31=4,147,""))))</f>
        <v>יש להזין נתון</v>
      </c>
      <c r="S31" s="37"/>
      <c r="T31" s="32" t="str">
        <f>IF(S31="","יש להזין נתון",IF(S31&lt;=2,282,IF(S31=3,196,IF(S31=4,147,""))))</f>
        <v>יש להזין נתון</v>
      </c>
      <c r="U31" s="37"/>
      <c r="V31" s="32" t="str">
        <f>IF(U31="","יש להזין נתון",IF(U31&lt;=2,282,IF(U31=3,196,IF(U31=4,147,""))))</f>
        <v>יש להזין נתון</v>
      </c>
    </row>
    <row r="32" spans="1:22" ht="20.25" x14ac:dyDescent="0.2">
      <c r="A32" s="66" t="s">
        <v>15</v>
      </c>
      <c r="B32" s="67"/>
      <c r="C32" s="52"/>
      <c r="D32" s="53"/>
      <c r="E32" s="52"/>
      <c r="F32" s="53"/>
      <c r="G32" s="52"/>
      <c r="H32" s="53"/>
      <c r="I32" s="52"/>
      <c r="J32" s="53"/>
      <c r="K32" s="52"/>
      <c r="L32" s="53"/>
      <c r="M32" s="52"/>
      <c r="N32" s="53"/>
      <c r="O32" s="52"/>
      <c r="P32" s="53"/>
      <c r="Q32" s="52"/>
      <c r="R32" s="53"/>
      <c r="S32" s="52"/>
      <c r="T32" s="53"/>
      <c r="U32" s="52"/>
      <c r="V32" s="53"/>
    </row>
    <row r="33" spans="1:22" ht="20.25" x14ac:dyDescent="0.2">
      <c r="A33" s="66" t="s">
        <v>16</v>
      </c>
      <c r="B33" s="67"/>
      <c r="C33" s="48" t="e">
        <f>D31*(1-C32)</f>
        <v>#VALUE!</v>
      </c>
      <c r="D33" s="49"/>
      <c r="E33" s="48" t="e">
        <f>F31*(1-E32)</f>
        <v>#VALUE!</v>
      </c>
      <c r="F33" s="49"/>
      <c r="G33" s="48" t="e">
        <f>H31*(1-#REF!)*(1-#REF!)*(1-G32)</f>
        <v>#VALUE!</v>
      </c>
      <c r="H33" s="49"/>
      <c r="I33" s="48" t="e">
        <f>J31*(1-#REF!)*(1-#REF!)*(1-I32)</f>
        <v>#VALUE!</v>
      </c>
      <c r="J33" s="49"/>
      <c r="K33" s="48" t="e">
        <f>L31*(1-#REF!)*(1-#REF!)*(1-K32)</f>
        <v>#VALUE!</v>
      </c>
      <c r="L33" s="49"/>
      <c r="M33" s="48" t="e">
        <f>N31*(1-#REF!)*(1-#REF!)*(1-M32)</f>
        <v>#VALUE!</v>
      </c>
      <c r="N33" s="49"/>
      <c r="O33" s="48" t="e">
        <f>P31*(1-#REF!)*(1-#REF!)*(1-O32)</f>
        <v>#VALUE!</v>
      </c>
      <c r="P33" s="49"/>
      <c r="Q33" s="48" t="e">
        <f>R31*(1-#REF!)*(1-#REF!)*(1-Q32)</f>
        <v>#VALUE!</v>
      </c>
      <c r="R33" s="49"/>
      <c r="S33" s="48" t="e">
        <f>T31*(1-#REF!)*(1-#REF!)*(1-S32)</f>
        <v>#VALUE!</v>
      </c>
      <c r="T33" s="49"/>
      <c r="U33" s="48" t="e">
        <f>V31*(1-#REF!)*(1-#REF!)*(1-U32)</f>
        <v>#VALUE!</v>
      </c>
      <c r="V33" s="49"/>
    </row>
    <row r="34" spans="1:22" ht="20.25" x14ac:dyDescent="0.2">
      <c r="A34" s="66" t="s">
        <v>17</v>
      </c>
      <c r="B34" s="67"/>
      <c r="C34" s="48" t="e">
        <f>MIN($C$33:$V$33)/C33*100</f>
        <v>#VALUE!</v>
      </c>
      <c r="D34" s="49"/>
      <c r="E34" s="48" t="e">
        <f>MIN($C$33:$V$33)/E33*100</f>
        <v>#VALUE!</v>
      </c>
      <c r="F34" s="49"/>
      <c r="G34" s="48" t="e">
        <f t="shared" ref="G34" si="9">MIN($C$33:$V$33)/G33*100</f>
        <v>#VALUE!</v>
      </c>
      <c r="H34" s="49"/>
      <c r="I34" s="48" t="e">
        <f t="shared" ref="I34" si="10">MIN($C$33:$V$33)/I33*100</f>
        <v>#VALUE!</v>
      </c>
      <c r="J34" s="49"/>
      <c r="K34" s="48" t="e">
        <f t="shared" ref="K34" si="11">MIN($C$33:$V$33)/K33*100</f>
        <v>#VALUE!</v>
      </c>
      <c r="L34" s="49"/>
      <c r="M34" s="48" t="e">
        <f t="shared" ref="M34" si="12">MIN($C$33:$V$33)/M33*100</f>
        <v>#VALUE!</v>
      </c>
      <c r="N34" s="49"/>
      <c r="O34" s="48" t="e">
        <f t="shared" ref="O34" si="13">MIN($C$33:$V$33)/O33*100</f>
        <v>#VALUE!</v>
      </c>
      <c r="P34" s="49"/>
      <c r="Q34" s="48" t="e">
        <f t="shared" ref="Q34" si="14">MIN($C$33:$V$33)/Q33*100</f>
        <v>#VALUE!</v>
      </c>
      <c r="R34" s="49"/>
      <c r="S34" s="48" t="e">
        <f t="shared" ref="S34" si="15">MIN($C$33:$V$33)/S33*100</f>
        <v>#VALUE!</v>
      </c>
      <c r="T34" s="49"/>
      <c r="U34" s="48" t="e">
        <f t="shared" ref="U34" si="16">MIN($C$33:$V$33)/U33*100</f>
        <v>#VALUE!</v>
      </c>
      <c r="V34" s="49"/>
    </row>
    <row r="35" spans="1:22" ht="20.25" x14ac:dyDescent="0.2">
      <c r="A35" s="66" t="s">
        <v>26</v>
      </c>
      <c r="B35" s="67"/>
      <c r="C35" s="48" t="e">
        <f>C34*0.4</f>
        <v>#VALUE!</v>
      </c>
      <c r="D35" s="49"/>
      <c r="E35" s="48" t="e">
        <f>E34*0.4</f>
        <v>#VALUE!</v>
      </c>
      <c r="F35" s="49"/>
      <c r="G35" s="48" t="e">
        <f t="shared" ref="G35" si="17">G34*0.4</f>
        <v>#VALUE!</v>
      </c>
      <c r="H35" s="49"/>
      <c r="I35" s="48" t="e">
        <f t="shared" ref="I35" si="18">I34*0.4</f>
        <v>#VALUE!</v>
      </c>
      <c r="J35" s="49"/>
      <c r="K35" s="48" t="e">
        <f t="shared" ref="K35" si="19">K34*0.4</f>
        <v>#VALUE!</v>
      </c>
      <c r="L35" s="49"/>
      <c r="M35" s="48" t="e">
        <f t="shared" ref="M35" si="20">M34*0.4</f>
        <v>#VALUE!</v>
      </c>
      <c r="N35" s="49"/>
      <c r="O35" s="48" t="e">
        <f t="shared" ref="O35" si="21">O34*0.4</f>
        <v>#VALUE!</v>
      </c>
      <c r="P35" s="49"/>
      <c r="Q35" s="48" t="e">
        <f t="shared" ref="Q35" si="22">Q34*0.4</f>
        <v>#VALUE!</v>
      </c>
      <c r="R35" s="49"/>
      <c r="S35" s="48" t="e">
        <f t="shared" ref="S35" si="23">S34*0.4</f>
        <v>#VALUE!</v>
      </c>
      <c r="T35" s="49"/>
      <c r="U35" s="48" t="e">
        <f t="shared" ref="U35" si="24">U34*0.4</f>
        <v>#VALUE!</v>
      </c>
      <c r="V35" s="49"/>
    </row>
    <row r="36" spans="1:22" s="38" customFormat="1" ht="20.25" x14ac:dyDescent="0.2">
      <c r="A36" s="76"/>
      <c r="B36" s="77"/>
      <c r="C36" s="48"/>
      <c r="D36" s="49"/>
      <c r="E36" s="48"/>
      <c r="F36" s="49"/>
      <c r="G36" s="48"/>
      <c r="H36" s="49"/>
      <c r="I36" s="48"/>
      <c r="J36" s="49"/>
      <c r="K36" s="48"/>
      <c r="L36" s="49"/>
      <c r="M36" s="48"/>
      <c r="N36" s="49"/>
      <c r="O36" s="48"/>
      <c r="P36" s="49"/>
      <c r="Q36" s="48"/>
      <c r="R36" s="49"/>
      <c r="S36" s="48"/>
      <c r="T36" s="49"/>
      <c r="U36" s="48"/>
      <c r="V36" s="49"/>
    </row>
    <row r="37" spans="1:22" ht="20.25" x14ac:dyDescent="0.2">
      <c r="A37" s="66" t="s">
        <v>22</v>
      </c>
      <c r="B37" s="67"/>
      <c r="C37" s="48" t="e">
        <f>C35+D28</f>
        <v>#VALUE!</v>
      </c>
      <c r="D37" s="49"/>
      <c r="E37" s="48" t="e">
        <f>E35+F28</f>
        <v>#VALUE!</v>
      </c>
      <c r="F37" s="49"/>
      <c r="G37" s="48" t="e">
        <f t="shared" ref="G37" si="25">G35+H28</f>
        <v>#VALUE!</v>
      </c>
      <c r="H37" s="49"/>
      <c r="I37" s="48" t="e">
        <f t="shared" ref="I37" si="26">I35+J28</f>
        <v>#VALUE!</v>
      </c>
      <c r="J37" s="49"/>
      <c r="K37" s="48" t="e">
        <f t="shared" ref="K37" si="27">K35+L28</f>
        <v>#VALUE!</v>
      </c>
      <c r="L37" s="49"/>
      <c r="M37" s="48" t="e">
        <f t="shared" ref="M37" si="28">M35+N28</f>
        <v>#VALUE!</v>
      </c>
      <c r="N37" s="49"/>
      <c r="O37" s="48" t="e">
        <f t="shared" ref="O37" si="29">O35+P28</f>
        <v>#VALUE!</v>
      </c>
      <c r="P37" s="49"/>
      <c r="Q37" s="48" t="e">
        <f t="shared" ref="Q37" si="30">Q35+R28</f>
        <v>#VALUE!</v>
      </c>
      <c r="R37" s="49"/>
      <c r="S37" s="48" t="e">
        <f t="shared" ref="S37" si="31">S35+T28</f>
        <v>#VALUE!</v>
      </c>
      <c r="T37" s="49"/>
      <c r="U37" s="48" t="e">
        <f t="shared" ref="U37" si="32">U35+V28</f>
        <v>#VALUE!</v>
      </c>
      <c r="V37" s="49"/>
    </row>
  </sheetData>
  <mergeCells count="165">
    <mergeCell ref="Q36:R36"/>
    <mergeCell ref="S36:T36"/>
    <mergeCell ref="U36:V36"/>
    <mergeCell ref="E37:F37"/>
    <mergeCell ref="G37:H37"/>
    <mergeCell ref="I37:J37"/>
    <mergeCell ref="K37:L37"/>
    <mergeCell ref="M37:N37"/>
    <mergeCell ref="O37:P37"/>
    <mergeCell ref="Q37:R37"/>
    <mergeCell ref="S37:T37"/>
    <mergeCell ref="U37:V37"/>
    <mergeCell ref="G36:H36"/>
    <mergeCell ref="I36:J36"/>
    <mergeCell ref="K36:L36"/>
    <mergeCell ref="M36:N36"/>
    <mergeCell ref="O36:P36"/>
    <mergeCell ref="A36:B36"/>
    <mergeCell ref="A37:B37"/>
    <mergeCell ref="C36:D36"/>
    <mergeCell ref="C37:D37"/>
    <mergeCell ref="E36:F36"/>
    <mergeCell ref="Q34:R34"/>
    <mergeCell ref="S34:T34"/>
    <mergeCell ref="U34:V34"/>
    <mergeCell ref="A35:B35"/>
    <mergeCell ref="C35:D35"/>
    <mergeCell ref="E35:F35"/>
    <mergeCell ref="G35:H35"/>
    <mergeCell ref="I35:J35"/>
    <mergeCell ref="K35:L35"/>
    <mergeCell ref="M35:N35"/>
    <mergeCell ref="O35:P35"/>
    <mergeCell ref="Q35:R35"/>
    <mergeCell ref="S35:T35"/>
    <mergeCell ref="U35:V35"/>
    <mergeCell ref="G34:H34"/>
    <mergeCell ref="I34:J34"/>
    <mergeCell ref="K34:L34"/>
    <mergeCell ref="M34:N34"/>
    <mergeCell ref="O34:P34"/>
    <mergeCell ref="G33:H33"/>
    <mergeCell ref="I33:J33"/>
    <mergeCell ref="K33:L33"/>
    <mergeCell ref="M33:N33"/>
    <mergeCell ref="O33:P33"/>
    <mergeCell ref="Q33:R33"/>
    <mergeCell ref="S33:T33"/>
    <mergeCell ref="U33:V33"/>
    <mergeCell ref="G32:H32"/>
    <mergeCell ref="I32:J32"/>
    <mergeCell ref="K32:L32"/>
    <mergeCell ref="M32:N32"/>
    <mergeCell ref="O32:P32"/>
    <mergeCell ref="Q32:R32"/>
    <mergeCell ref="S32:T32"/>
    <mergeCell ref="U32:V32"/>
    <mergeCell ref="Q8:R8"/>
    <mergeCell ref="S8:T8"/>
    <mergeCell ref="U8:V8"/>
    <mergeCell ref="G9:H9"/>
    <mergeCell ref="I9:J9"/>
    <mergeCell ref="K9:L9"/>
    <mergeCell ref="M9:N9"/>
    <mergeCell ref="O9:P9"/>
    <mergeCell ref="Q9:R9"/>
    <mergeCell ref="S9:T9"/>
    <mergeCell ref="U9:V9"/>
    <mergeCell ref="G8:H8"/>
    <mergeCell ref="I8:J8"/>
    <mergeCell ref="K8:L8"/>
    <mergeCell ref="M8:N8"/>
    <mergeCell ref="O8:P8"/>
    <mergeCell ref="G7:H7"/>
    <mergeCell ref="I7:J7"/>
    <mergeCell ref="K7:L7"/>
    <mergeCell ref="M7:N7"/>
    <mergeCell ref="O7:P7"/>
    <mergeCell ref="Q7:R7"/>
    <mergeCell ref="S7:T7"/>
    <mergeCell ref="U7:V7"/>
    <mergeCell ref="G6:H6"/>
    <mergeCell ref="I6:J6"/>
    <mergeCell ref="K6:L6"/>
    <mergeCell ref="M6:N6"/>
    <mergeCell ref="O6:P6"/>
    <mergeCell ref="U5:V5"/>
    <mergeCell ref="G4:H4"/>
    <mergeCell ref="I4:J4"/>
    <mergeCell ref="K4:L4"/>
    <mergeCell ref="M4:N4"/>
    <mergeCell ref="O4:P4"/>
    <mergeCell ref="Q6:R6"/>
    <mergeCell ref="S6:T6"/>
    <mergeCell ref="U6:V6"/>
    <mergeCell ref="U3:V3"/>
    <mergeCell ref="G2:H2"/>
    <mergeCell ref="I2:J2"/>
    <mergeCell ref="K2:L2"/>
    <mergeCell ref="M2:N2"/>
    <mergeCell ref="O2:P2"/>
    <mergeCell ref="Q4:R4"/>
    <mergeCell ref="S4:T4"/>
    <mergeCell ref="U4:V4"/>
    <mergeCell ref="A1:B1"/>
    <mergeCell ref="C1:D1"/>
    <mergeCell ref="E1:F1"/>
    <mergeCell ref="A2:B2"/>
    <mergeCell ref="C2:D2"/>
    <mergeCell ref="E2:F2"/>
    <mergeCell ref="A3:B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A5:B5"/>
    <mergeCell ref="C5:D5"/>
    <mergeCell ref="E5:F5"/>
    <mergeCell ref="A4:B4"/>
    <mergeCell ref="C4:D4"/>
    <mergeCell ref="E4:F4"/>
    <mergeCell ref="G5:H5"/>
    <mergeCell ref="I5:J5"/>
    <mergeCell ref="K5:L5"/>
    <mergeCell ref="M5:N5"/>
    <mergeCell ref="O5:P5"/>
    <mergeCell ref="Q5:R5"/>
    <mergeCell ref="S5:T5"/>
    <mergeCell ref="Q1:R1"/>
    <mergeCell ref="S1:T1"/>
    <mergeCell ref="U1:V1"/>
    <mergeCell ref="G1:H1"/>
    <mergeCell ref="I1:J1"/>
    <mergeCell ref="K1:L1"/>
    <mergeCell ref="M1:N1"/>
    <mergeCell ref="O1:P1"/>
    <mergeCell ref="Q2:R2"/>
    <mergeCell ref="S2:T2"/>
    <mergeCell ref="U2:V2"/>
    <mergeCell ref="C9:D9"/>
    <mergeCell ref="E9:F9"/>
    <mergeCell ref="A30:B30"/>
    <mergeCell ref="A31:B31"/>
    <mergeCell ref="C10:D10"/>
    <mergeCell ref="C11:D11"/>
    <mergeCell ref="C6:D6"/>
    <mergeCell ref="E6:F6"/>
    <mergeCell ref="C7:D7"/>
    <mergeCell ref="E7:F7"/>
    <mergeCell ref="C8:D8"/>
    <mergeCell ref="E8:F8"/>
    <mergeCell ref="A32:B32"/>
    <mergeCell ref="C32:D32"/>
    <mergeCell ref="E32:F32"/>
    <mergeCell ref="A33:B33"/>
    <mergeCell ref="C33:D33"/>
    <mergeCell ref="E33:F33"/>
    <mergeCell ref="A34:B34"/>
    <mergeCell ref="C34:D34"/>
    <mergeCell ref="E34:F34"/>
  </mergeCells>
  <conditionalFormatting sqref="C7:V15">
    <cfRule type="containsText" dxfId="150" priority="233" stopIfTrue="1" operator="containsText" text="V">
      <formula>NOT(ISERROR(SEARCH("V",C7)))</formula>
    </cfRule>
    <cfRule type="containsText" dxfId="149" priority="234" stopIfTrue="1" operator="containsText" text="X">
      <formula>NOT(ISERROR(SEARCH("X",C7)))</formula>
    </cfRule>
  </conditionalFormatting>
  <dataValidations disablePrompts="1" count="1">
    <dataValidation type="list" allowBlank="1" showInputMessage="1" showErrorMessage="1" sqref="E20 I20 M20 Q20 G20 K20 O20 S20 U20 C20" xr:uid="{00000000-0002-0000-0000-000000000000}">
      <formula1>"דוקטורט, לא"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35" stopIfTrue="1" operator="containsText" text="V" id="{339D299D-2037-4BBA-8F63-705AD4BCC446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D26 D28 C23:D23 C21 F23 H23 J23 L23 N23 P23 R23 T23 V23 F28 H28 J28 L28 N28 P28 R28 T28 V28</xm:sqref>
        </x14:conditionalFormatting>
        <x14:conditionalFormatting xmlns:xm="http://schemas.microsoft.com/office/excel/2006/main">
          <x14:cfRule type="containsText" priority="236" stopIfTrue="1" operator="containsText" text="V" id="{26C36B7D-2F41-437B-A4A7-886A0AA9DF13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D24</xm:sqref>
        </x14:conditionalFormatting>
        <x14:conditionalFormatting xmlns:xm="http://schemas.microsoft.com/office/excel/2006/main">
          <x14:cfRule type="containsText" priority="237" stopIfTrue="1" operator="containsText" text="V" id="{78671828-522F-4E90-9FCA-8F60FD698294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D25 E23 G23 I23 K23 M23</xm:sqref>
        </x14:conditionalFormatting>
        <x14:conditionalFormatting xmlns:xm="http://schemas.microsoft.com/office/excel/2006/main">
          <x14:cfRule type="containsText" priority="229" stopIfTrue="1" operator="containsText" text="V" id="{E0555895-0687-41A7-9C8A-39A32E9992B6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C17:D19 F17:F19 H17:H19 J17:J19 L17:L19 N17:N19 P17:P19 R17:R19 T17:T19 V17:V19</xm:sqref>
        </x14:conditionalFormatting>
        <x14:conditionalFormatting xmlns:xm="http://schemas.microsoft.com/office/excel/2006/main">
          <x14:cfRule type="containsText" priority="226" stopIfTrue="1" operator="containsText" text="V" id="{EA8AE23C-E228-43A7-8C3C-46F4254B80C7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F26</xm:sqref>
        </x14:conditionalFormatting>
        <x14:conditionalFormatting xmlns:xm="http://schemas.microsoft.com/office/excel/2006/main">
          <x14:cfRule type="containsText" priority="227" stopIfTrue="1" operator="containsText" text="V" id="{F147C3FE-2C2E-4D07-8BE1-F1332EEAD2F3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F24</xm:sqref>
        </x14:conditionalFormatting>
        <x14:conditionalFormatting xmlns:xm="http://schemas.microsoft.com/office/excel/2006/main">
          <x14:cfRule type="containsText" priority="228" stopIfTrue="1" operator="containsText" text="V" id="{87A10720-DF11-483E-9E0E-A3FDD8D81114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containsText" priority="223" stopIfTrue="1" operator="containsText" text="V" id="{AD197AA5-E388-4644-B2DC-E31C9188B2F4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H26</xm:sqref>
        </x14:conditionalFormatting>
        <x14:conditionalFormatting xmlns:xm="http://schemas.microsoft.com/office/excel/2006/main">
          <x14:cfRule type="containsText" priority="224" stopIfTrue="1" operator="containsText" text="V" id="{514D7973-B5D9-4920-A1E5-AB73F933300E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H24</xm:sqref>
        </x14:conditionalFormatting>
        <x14:conditionalFormatting xmlns:xm="http://schemas.microsoft.com/office/excel/2006/main">
          <x14:cfRule type="containsText" priority="225" stopIfTrue="1" operator="containsText" text="V" id="{2DDF1C11-A914-457E-9ED0-A8820CF13B90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H25</xm:sqref>
        </x14:conditionalFormatting>
        <x14:conditionalFormatting xmlns:xm="http://schemas.microsoft.com/office/excel/2006/main">
          <x14:cfRule type="containsText" priority="220" stopIfTrue="1" operator="containsText" text="V" id="{19D67396-DF5C-4347-8D65-D74701A44E61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J26</xm:sqref>
        </x14:conditionalFormatting>
        <x14:conditionalFormatting xmlns:xm="http://schemas.microsoft.com/office/excel/2006/main">
          <x14:cfRule type="containsText" priority="221" stopIfTrue="1" operator="containsText" text="V" id="{EDA9E7AA-876C-4435-BA2A-EF59F660B037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J24</xm:sqref>
        </x14:conditionalFormatting>
        <x14:conditionalFormatting xmlns:xm="http://schemas.microsoft.com/office/excel/2006/main">
          <x14:cfRule type="containsText" priority="222" stopIfTrue="1" operator="containsText" text="V" id="{C323241C-CA42-4F05-A7E4-938D3900E3AE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J25</xm:sqref>
        </x14:conditionalFormatting>
        <x14:conditionalFormatting xmlns:xm="http://schemas.microsoft.com/office/excel/2006/main">
          <x14:cfRule type="containsText" priority="217" stopIfTrue="1" operator="containsText" text="V" id="{3041327F-B50F-428B-B063-6A315C25F81D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L26</xm:sqref>
        </x14:conditionalFormatting>
        <x14:conditionalFormatting xmlns:xm="http://schemas.microsoft.com/office/excel/2006/main">
          <x14:cfRule type="containsText" priority="218" stopIfTrue="1" operator="containsText" text="V" id="{3F609FE1-4FE0-4856-B7AB-4D028C0E82F5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L24</xm:sqref>
        </x14:conditionalFormatting>
        <x14:conditionalFormatting xmlns:xm="http://schemas.microsoft.com/office/excel/2006/main">
          <x14:cfRule type="containsText" priority="219" stopIfTrue="1" operator="containsText" text="V" id="{116E9756-2B7F-4E11-B5D6-F546CD961673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L25</xm:sqref>
        </x14:conditionalFormatting>
        <x14:conditionalFormatting xmlns:xm="http://schemas.microsoft.com/office/excel/2006/main">
          <x14:cfRule type="containsText" priority="214" stopIfTrue="1" operator="containsText" text="V" id="{38C157F1-6BE9-4A9B-BCFB-6A3D9B661D21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N26</xm:sqref>
        </x14:conditionalFormatting>
        <x14:conditionalFormatting xmlns:xm="http://schemas.microsoft.com/office/excel/2006/main">
          <x14:cfRule type="containsText" priority="215" stopIfTrue="1" operator="containsText" text="V" id="{A4A9051E-77A4-4966-9182-7FFE82D2AE7B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N24</xm:sqref>
        </x14:conditionalFormatting>
        <x14:conditionalFormatting xmlns:xm="http://schemas.microsoft.com/office/excel/2006/main">
          <x14:cfRule type="containsText" priority="216" stopIfTrue="1" operator="containsText" text="V" id="{E5D42EB1-6197-4B7C-9B2A-7FC401224EC4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N25</xm:sqref>
        </x14:conditionalFormatting>
        <x14:conditionalFormatting xmlns:xm="http://schemas.microsoft.com/office/excel/2006/main">
          <x14:cfRule type="containsText" priority="211" stopIfTrue="1" operator="containsText" text="V" id="{9EF6E01D-6C2D-4547-926C-B86127BDFEE8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P26</xm:sqref>
        </x14:conditionalFormatting>
        <x14:conditionalFormatting xmlns:xm="http://schemas.microsoft.com/office/excel/2006/main">
          <x14:cfRule type="containsText" priority="212" stopIfTrue="1" operator="containsText" text="V" id="{5E391EB7-A59A-47B6-BBA1-91C5D7879EB4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P24</xm:sqref>
        </x14:conditionalFormatting>
        <x14:conditionalFormatting xmlns:xm="http://schemas.microsoft.com/office/excel/2006/main">
          <x14:cfRule type="containsText" priority="213" stopIfTrue="1" operator="containsText" text="V" id="{D77C206D-AC60-4A9B-AD6E-53233FEED075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P25</xm:sqref>
        </x14:conditionalFormatting>
        <x14:conditionalFormatting xmlns:xm="http://schemas.microsoft.com/office/excel/2006/main">
          <x14:cfRule type="containsText" priority="208" stopIfTrue="1" operator="containsText" text="V" id="{CB09AB19-524D-4726-A729-AD8BEAA45C56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R26</xm:sqref>
        </x14:conditionalFormatting>
        <x14:conditionalFormatting xmlns:xm="http://schemas.microsoft.com/office/excel/2006/main">
          <x14:cfRule type="containsText" priority="209" stopIfTrue="1" operator="containsText" text="V" id="{CD8C025D-4C57-4059-B129-2DB0F666B2CF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R24</xm:sqref>
        </x14:conditionalFormatting>
        <x14:conditionalFormatting xmlns:xm="http://schemas.microsoft.com/office/excel/2006/main">
          <x14:cfRule type="containsText" priority="210" stopIfTrue="1" operator="containsText" text="V" id="{DCDAA0D1-74ED-4274-AD35-76CE29FA327F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R25</xm:sqref>
        </x14:conditionalFormatting>
        <x14:conditionalFormatting xmlns:xm="http://schemas.microsoft.com/office/excel/2006/main">
          <x14:cfRule type="containsText" priority="205" stopIfTrue="1" operator="containsText" text="V" id="{0C142229-0D2A-46C3-9EAB-F6D3129B2327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T26</xm:sqref>
        </x14:conditionalFormatting>
        <x14:conditionalFormatting xmlns:xm="http://schemas.microsoft.com/office/excel/2006/main">
          <x14:cfRule type="containsText" priority="206" stopIfTrue="1" operator="containsText" text="V" id="{BACE07DA-8801-46E5-80C7-565E21F097BA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T24</xm:sqref>
        </x14:conditionalFormatting>
        <x14:conditionalFormatting xmlns:xm="http://schemas.microsoft.com/office/excel/2006/main">
          <x14:cfRule type="containsText" priority="207" stopIfTrue="1" operator="containsText" text="V" id="{FA2650ED-DC6F-4238-BBB8-83FE4129B6E6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T25</xm:sqref>
        </x14:conditionalFormatting>
        <x14:conditionalFormatting xmlns:xm="http://schemas.microsoft.com/office/excel/2006/main">
          <x14:cfRule type="containsText" priority="202" stopIfTrue="1" operator="containsText" text="V" id="{320B87A5-C716-4EDF-99BC-8942412F77DB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V26</xm:sqref>
        </x14:conditionalFormatting>
        <x14:conditionalFormatting xmlns:xm="http://schemas.microsoft.com/office/excel/2006/main">
          <x14:cfRule type="containsText" priority="203" stopIfTrue="1" operator="containsText" text="V" id="{CCCC2E2D-681C-45E1-95F3-A12AF1FB5565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V24</xm:sqref>
        </x14:conditionalFormatting>
        <x14:conditionalFormatting xmlns:xm="http://schemas.microsoft.com/office/excel/2006/main">
          <x14:cfRule type="containsText" priority="204" stopIfTrue="1" operator="containsText" text="V" id="{892FE8E3-84AE-4B43-8DA7-ABC693A8E0E0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V25</xm:sqref>
        </x14:conditionalFormatting>
        <x14:conditionalFormatting xmlns:xm="http://schemas.microsoft.com/office/excel/2006/main">
          <x14:cfRule type="containsText" priority="187" stopIfTrue="1" operator="containsText" text="V" id="{0C7346B0-C487-4A44-9E73-01D77AE769AE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E17:E19</xm:sqref>
        </x14:conditionalFormatting>
        <x14:conditionalFormatting xmlns:xm="http://schemas.microsoft.com/office/excel/2006/main">
          <x14:cfRule type="containsText" priority="182" stopIfTrue="1" operator="containsText" text="V" id="{40F42B1A-CE3C-4F4F-A5DD-E4B64180DDAB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G17:G19</xm:sqref>
        </x14:conditionalFormatting>
        <x14:conditionalFormatting xmlns:xm="http://schemas.microsoft.com/office/excel/2006/main">
          <x14:cfRule type="containsText" priority="177" stopIfTrue="1" operator="containsText" text="V" id="{C2E25E29-CA84-4809-9FF3-FB26E5599B91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I17:I19</xm:sqref>
        </x14:conditionalFormatting>
        <x14:conditionalFormatting xmlns:xm="http://schemas.microsoft.com/office/excel/2006/main">
          <x14:cfRule type="containsText" priority="172" stopIfTrue="1" operator="containsText" text="V" id="{369018A1-DCFD-4925-BDBF-A6FF74417DE7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K17:K19</xm:sqref>
        </x14:conditionalFormatting>
        <x14:conditionalFormatting xmlns:xm="http://schemas.microsoft.com/office/excel/2006/main">
          <x14:cfRule type="containsText" priority="167" stopIfTrue="1" operator="containsText" text="V" id="{8ADB7C17-1C5A-49BA-BBDC-F45E7DA810CB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M17:M19</xm:sqref>
        </x14:conditionalFormatting>
        <x14:conditionalFormatting xmlns:xm="http://schemas.microsoft.com/office/excel/2006/main">
          <x14:cfRule type="containsText" priority="166" stopIfTrue="1" operator="containsText" text="V" id="{E16BD35A-3BC3-4AAA-B286-AD3265530A70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O23</xm:sqref>
        </x14:conditionalFormatting>
        <x14:conditionalFormatting xmlns:xm="http://schemas.microsoft.com/office/excel/2006/main">
          <x14:cfRule type="containsText" priority="162" stopIfTrue="1" operator="containsText" text="V" id="{1E3B6CFE-0232-4024-A614-E93B2D563BA7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O17:O19</xm:sqref>
        </x14:conditionalFormatting>
        <x14:conditionalFormatting xmlns:xm="http://schemas.microsoft.com/office/excel/2006/main">
          <x14:cfRule type="containsText" priority="161" stopIfTrue="1" operator="containsText" text="V" id="{96A70491-D30D-4041-86F2-B3A1CA5757D0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Q23</xm:sqref>
        </x14:conditionalFormatting>
        <x14:conditionalFormatting xmlns:xm="http://schemas.microsoft.com/office/excel/2006/main">
          <x14:cfRule type="containsText" priority="157" stopIfTrue="1" operator="containsText" text="V" id="{B3C29E4C-D267-4778-88AB-052BB278BA06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Q17:Q19</xm:sqref>
        </x14:conditionalFormatting>
        <x14:conditionalFormatting xmlns:xm="http://schemas.microsoft.com/office/excel/2006/main">
          <x14:cfRule type="containsText" priority="156" stopIfTrue="1" operator="containsText" text="V" id="{004F69FC-FA61-40C3-85A5-3AF68082DE35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S23</xm:sqref>
        </x14:conditionalFormatting>
        <x14:conditionalFormatting xmlns:xm="http://schemas.microsoft.com/office/excel/2006/main">
          <x14:cfRule type="containsText" priority="152" stopIfTrue="1" operator="containsText" text="V" id="{69CD2B0A-534D-4DE2-8D82-BE40534E0A9D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S17:S19</xm:sqref>
        </x14:conditionalFormatting>
        <x14:conditionalFormatting xmlns:xm="http://schemas.microsoft.com/office/excel/2006/main">
          <x14:cfRule type="containsText" priority="151" stopIfTrue="1" operator="containsText" text="V" id="{9240E762-E206-4337-A783-01AFB85AFEF8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U23</xm:sqref>
        </x14:conditionalFormatting>
        <x14:conditionalFormatting xmlns:xm="http://schemas.microsoft.com/office/excel/2006/main">
          <x14:cfRule type="containsText" priority="147" stopIfTrue="1" operator="containsText" text="V" id="{40F660D0-65F3-4241-A234-A85DFA374E0F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U17:U19</xm:sqref>
        </x14:conditionalFormatting>
        <x14:conditionalFormatting xmlns:xm="http://schemas.microsoft.com/office/excel/2006/main">
          <x14:cfRule type="containsText" priority="144" stopIfTrue="1" operator="containsText" text="V" id="{CC37D4B4-175B-43BB-844D-125FDEDE258B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C20:D20</xm:sqref>
        </x14:conditionalFormatting>
        <x14:conditionalFormatting xmlns:xm="http://schemas.microsoft.com/office/excel/2006/main">
          <x14:cfRule type="containsText" priority="63" stopIfTrue="1" operator="containsText" text="V" id="{DD739B25-D342-46AC-AE49-F502D2BD20C2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V22</xm:sqref>
        </x14:conditionalFormatting>
        <x14:conditionalFormatting xmlns:xm="http://schemas.microsoft.com/office/excel/2006/main">
          <x14:cfRule type="containsText" priority="62" stopIfTrue="1" operator="containsText" text="V" id="{C587B812-522B-4D5E-92F2-F55FE0D78711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U22</xm:sqref>
        </x14:conditionalFormatting>
        <x14:conditionalFormatting xmlns:xm="http://schemas.microsoft.com/office/excel/2006/main">
          <x14:cfRule type="containsText" priority="61" stopIfTrue="1" operator="containsText" text="V" id="{09082694-F139-4F99-97B4-CD670246DB5F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C22:D22 F22 H22 J22 L22 N22 P22 R22 T22</xm:sqref>
        </x14:conditionalFormatting>
        <x14:conditionalFormatting xmlns:xm="http://schemas.microsoft.com/office/excel/2006/main">
          <x14:cfRule type="containsText" priority="60" stopIfTrue="1" operator="containsText" text="V" id="{0FA52B33-61C6-49BF-A3A9-845A41830584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E22</xm:sqref>
        </x14:conditionalFormatting>
        <x14:conditionalFormatting xmlns:xm="http://schemas.microsoft.com/office/excel/2006/main">
          <x14:cfRule type="containsText" priority="59" stopIfTrue="1" operator="containsText" text="V" id="{F3135BF8-FB9D-48D2-8815-85970D250816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G22</xm:sqref>
        </x14:conditionalFormatting>
        <x14:conditionalFormatting xmlns:xm="http://schemas.microsoft.com/office/excel/2006/main">
          <x14:cfRule type="containsText" priority="58" stopIfTrue="1" operator="containsText" text="V" id="{C47A0548-19E5-4A8C-8BB7-50508601CD9E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I22</xm:sqref>
        </x14:conditionalFormatting>
        <x14:conditionalFormatting xmlns:xm="http://schemas.microsoft.com/office/excel/2006/main">
          <x14:cfRule type="containsText" priority="57" stopIfTrue="1" operator="containsText" text="V" id="{23D60F66-D9E4-43B4-934D-AA3258160B0E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K22</xm:sqref>
        </x14:conditionalFormatting>
        <x14:conditionalFormatting xmlns:xm="http://schemas.microsoft.com/office/excel/2006/main">
          <x14:cfRule type="containsText" priority="56" stopIfTrue="1" operator="containsText" text="V" id="{341F78A5-5B6C-419B-BC33-509963664648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M22</xm:sqref>
        </x14:conditionalFormatting>
        <x14:conditionalFormatting xmlns:xm="http://schemas.microsoft.com/office/excel/2006/main">
          <x14:cfRule type="containsText" priority="55" stopIfTrue="1" operator="containsText" text="V" id="{ADA9CAC6-7CD3-46E9-A300-681B69ECA581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O22</xm:sqref>
        </x14:conditionalFormatting>
        <x14:conditionalFormatting xmlns:xm="http://schemas.microsoft.com/office/excel/2006/main">
          <x14:cfRule type="containsText" priority="54" stopIfTrue="1" operator="containsText" text="V" id="{E05D1386-B5B9-47AF-88FF-B8EE56E59A98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Q22</xm:sqref>
        </x14:conditionalFormatting>
        <x14:conditionalFormatting xmlns:xm="http://schemas.microsoft.com/office/excel/2006/main">
          <x14:cfRule type="containsText" priority="53" stopIfTrue="1" operator="containsText" text="V" id="{2F80ED8F-A399-45F1-8BE4-DCF953F79308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S22</xm:sqref>
        </x14:conditionalFormatting>
        <x14:conditionalFormatting xmlns:xm="http://schemas.microsoft.com/office/excel/2006/main">
          <x14:cfRule type="containsText" priority="44" stopIfTrue="1" operator="containsText" text="V" id="{303EBD55-3587-4810-8914-6EDDEE236555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D21</xm:sqref>
        </x14:conditionalFormatting>
        <x14:conditionalFormatting xmlns:xm="http://schemas.microsoft.com/office/excel/2006/main">
          <x14:cfRule type="containsText" priority="19" stopIfTrue="1" operator="containsText" text="V" id="{431D76E2-4EFF-459C-A303-A0173831627A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E20:F20</xm:sqref>
        </x14:conditionalFormatting>
        <x14:conditionalFormatting xmlns:xm="http://schemas.microsoft.com/office/excel/2006/main">
          <x14:cfRule type="containsText" priority="18" stopIfTrue="1" operator="containsText" text="V" id="{5943D7E2-35E0-4659-A667-86F35C412A1E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G20:H20</xm:sqref>
        </x14:conditionalFormatting>
        <x14:conditionalFormatting xmlns:xm="http://schemas.microsoft.com/office/excel/2006/main">
          <x14:cfRule type="containsText" priority="17" stopIfTrue="1" operator="containsText" text="V" id="{5D82DE47-331E-4120-969F-6CD67B8C639B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I20:J20</xm:sqref>
        </x14:conditionalFormatting>
        <x14:conditionalFormatting xmlns:xm="http://schemas.microsoft.com/office/excel/2006/main">
          <x14:cfRule type="containsText" priority="16" stopIfTrue="1" operator="containsText" text="V" id="{567D5EC3-0782-439F-B721-B61B15FAA028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K20:L20</xm:sqref>
        </x14:conditionalFormatting>
        <x14:conditionalFormatting xmlns:xm="http://schemas.microsoft.com/office/excel/2006/main">
          <x14:cfRule type="containsText" priority="15" stopIfTrue="1" operator="containsText" text="V" id="{092A8BB0-6178-44E6-97F5-86BC989D2ED7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M20:N20</xm:sqref>
        </x14:conditionalFormatting>
        <x14:conditionalFormatting xmlns:xm="http://schemas.microsoft.com/office/excel/2006/main">
          <x14:cfRule type="containsText" priority="14" stopIfTrue="1" operator="containsText" text="V" id="{16ECAB64-1630-4E40-81F9-3E96433FE218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O20:P20</xm:sqref>
        </x14:conditionalFormatting>
        <x14:conditionalFormatting xmlns:xm="http://schemas.microsoft.com/office/excel/2006/main">
          <x14:cfRule type="containsText" priority="13" stopIfTrue="1" operator="containsText" text="V" id="{476FB794-C492-49CF-B27F-F03D5042FDE8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Q20:R20</xm:sqref>
        </x14:conditionalFormatting>
        <x14:conditionalFormatting xmlns:xm="http://schemas.microsoft.com/office/excel/2006/main">
          <x14:cfRule type="containsText" priority="12" stopIfTrue="1" operator="containsText" text="V" id="{010720FC-69B2-4070-A3D2-067DA209F45E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S20:T20</xm:sqref>
        </x14:conditionalFormatting>
        <x14:conditionalFormatting xmlns:xm="http://schemas.microsoft.com/office/excel/2006/main">
          <x14:cfRule type="containsText" priority="11" stopIfTrue="1" operator="containsText" text="V" id="{9059C4D2-B03C-4ADB-8D3F-F31CF6CF43B0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U20:V20</xm:sqref>
        </x14:conditionalFormatting>
        <x14:conditionalFormatting xmlns:xm="http://schemas.microsoft.com/office/excel/2006/main">
          <x14:cfRule type="containsText" priority="6" stopIfTrue="1" operator="containsText" text="V" id="{B2B5B37C-FA9E-4D83-8F0D-9F04B3743D62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E21 G21 I21 K21 M21 O21 Q21 S21 U21</xm:sqref>
        </x14:conditionalFormatting>
        <x14:conditionalFormatting xmlns:xm="http://schemas.microsoft.com/office/excel/2006/main">
          <x14:cfRule type="containsText" priority="5" stopIfTrue="1" operator="containsText" text="V" id="{81BCA59E-E67F-4305-8AEF-42323BFEE15A}">
            <xm:f>NOT(ISERROR(SEARCH("V",'\Users\Mosheo\AppData\Local\Microsoft\Windows\Temporary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F21 H21 J21 L21 N21 P21 R21 T21 V21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Moshe Oster</dc:creator>
  <cp:lastModifiedBy>Shlomi Turgeman</cp:lastModifiedBy>
  <dcterms:created xsi:type="dcterms:W3CDTF">2016-08-21T08:38:02Z</dcterms:created>
  <dcterms:modified xsi:type="dcterms:W3CDTF">2021-11-21T14:59:47Z</dcterms:modified>
</cp:coreProperties>
</file>